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2120" windowHeight="8385" activeTab="3"/>
  </bookViews>
  <sheets>
    <sheet name="Cover" sheetId="1" r:id="rId1"/>
    <sheet name="Income St" sheetId="2" r:id="rId2"/>
    <sheet name="Balance Sheet" sheetId="3" r:id="rId3"/>
    <sheet name="Equity" sheetId="4" r:id="rId4"/>
    <sheet name="CF" sheetId="5" r:id="rId5"/>
    <sheet name="Notes A" sheetId="6" r:id="rId6"/>
    <sheet name="Notes B" sheetId="7" r:id="rId7"/>
    <sheet name="Reference" sheetId="8" state="hidden" r:id="rId8"/>
    <sheet name="CF worksheet" sheetId="9" state="hidden" r:id="rId9"/>
  </sheets>
  <externalReferences>
    <externalReference r:id="rId12"/>
    <externalReference r:id="rId13"/>
  </externalReferences>
  <definedNames>
    <definedName name="_xlnm.Print_Area" localSheetId="4">'CF'!$A$1:$D$88</definedName>
    <definedName name="_xlnm.Print_Area" localSheetId="8">'CF worksheet'!$A$1:$D$55</definedName>
    <definedName name="_xlnm.Print_Area" localSheetId="3">'Equity'!$A$1:$E$41</definedName>
    <definedName name="_xlnm.Print_Area" localSheetId="5">'Notes A'!$A$1:$L$163</definedName>
    <definedName name="_xlnm.Print_Area" localSheetId="6">'Notes B'!$A$1:$L$101</definedName>
    <definedName name="_xlnm.Print_Titles" localSheetId="4">'CF'!$1:$5</definedName>
    <definedName name="_xlnm.Print_Titles" localSheetId="5">'Notes A'!$1:$5</definedName>
    <definedName name="_xlnm.Print_Titles" localSheetId="6">'Notes B'!$1:$5</definedName>
  </definedNames>
  <calcPr fullCalcOnLoad="1"/>
</workbook>
</file>

<file path=xl/comments9.xml><?xml version="1.0" encoding="utf-8"?>
<comments xmlns="http://schemas.openxmlformats.org/spreadsheetml/2006/main">
  <authors>
    <author>David</author>
  </authors>
  <commentList>
    <comment ref="F24" authorId="0">
      <text>
        <r>
          <rPr>
            <b/>
            <sz val="8"/>
            <rFont val="Tahoma"/>
            <family val="0"/>
          </rPr>
          <t>David:</t>
        </r>
        <r>
          <rPr>
            <sz val="8"/>
            <rFont val="Tahoma"/>
            <family val="0"/>
          </rPr>
          <t xml:space="preserve">
ok
</t>
        </r>
      </text>
    </comment>
    <comment ref="C33" authorId="0">
      <text>
        <r>
          <rPr>
            <b/>
            <sz val="8"/>
            <rFont val="Tahoma"/>
            <family val="0"/>
          </rPr>
          <t>David:</t>
        </r>
        <r>
          <rPr>
            <sz val="8"/>
            <rFont val="Tahoma"/>
            <family val="0"/>
          </rPr>
          <t xml:space="preserve">
10K cdn paid</t>
        </r>
      </text>
    </comment>
    <comment ref="C17" authorId="0">
      <text>
        <r>
          <rPr>
            <b/>
            <sz val="8"/>
            <rFont val="Tahoma"/>
            <family val="0"/>
          </rPr>
          <t>David:</t>
        </r>
        <r>
          <rPr>
            <sz val="8"/>
            <rFont val="Tahoma"/>
            <family val="0"/>
          </rPr>
          <t xml:space="preserve">
tti = 13k cdn 
change for the period Mar 1 to Apr 30
</t>
        </r>
      </text>
    </comment>
  </commentList>
</comments>
</file>

<file path=xl/sharedStrings.xml><?xml version="1.0" encoding="utf-8"?>
<sst xmlns="http://schemas.openxmlformats.org/spreadsheetml/2006/main" count="442" uniqueCount="299">
  <si>
    <t>(Incorporated in Malaysia)</t>
  </si>
  <si>
    <t>PROPERTY, PLANT &amp; EQUIPMENT</t>
  </si>
  <si>
    <t>CURRENT ASSETS</t>
  </si>
  <si>
    <t>Cash and bank balances</t>
  </si>
  <si>
    <t>CURRENT LIABILITIES</t>
  </si>
  <si>
    <t>NET CURRENT ASSETS/(LIABILITIES)</t>
  </si>
  <si>
    <t xml:space="preserve">FINANCED BY </t>
  </si>
  <si>
    <t>Share capital</t>
  </si>
  <si>
    <t>Minority Interest</t>
  </si>
  <si>
    <t>Audited</t>
  </si>
  <si>
    <t>Unaudited</t>
  </si>
  <si>
    <t xml:space="preserve">CURRENT </t>
  </si>
  <si>
    <t>PRECEDING YEAR</t>
  </si>
  <si>
    <t>CURRENT</t>
  </si>
  <si>
    <t>YEAR</t>
  </si>
  <si>
    <t>CORRESPONDING</t>
  </si>
  <si>
    <t xml:space="preserve">CORRESPONDING </t>
  </si>
  <si>
    <t>QUARTER</t>
  </si>
  <si>
    <t>TO DATE</t>
  </si>
  <si>
    <t>PERIOD</t>
  </si>
  <si>
    <t>Depreciation</t>
  </si>
  <si>
    <t>Revenue</t>
  </si>
  <si>
    <t>Cost of Sales</t>
  </si>
  <si>
    <t>Gross Profit</t>
  </si>
  <si>
    <t>Other Operating Income</t>
  </si>
  <si>
    <t>Operating Expenses</t>
  </si>
  <si>
    <t>Profit from Operations</t>
  </si>
  <si>
    <t>Profit before taxation</t>
  </si>
  <si>
    <t>Taxation</t>
  </si>
  <si>
    <t>Profit after Taxation</t>
  </si>
  <si>
    <t>Share Capital</t>
  </si>
  <si>
    <t>Total</t>
  </si>
  <si>
    <t xml:space="preserve">Distributable </t>
  </si>
  <si>
    <t>Retained Profit</t>
  </si>
  <si>
    <t>Non-Distributable</t>
  </si>
  <si>
    <t>Net profit for the period</t>
  </si>
  <si>
    <t>Dividends</t>
  </si>
  <si>
    <t>Cash flows from/used in operating activities</t>
  </si>
  <si>
    <t>Adjustment for:</t>
  </si>
  <si>
    <t>Operating profit/(loss) before working capital changes</t>
  </si>
  <si>
    <t>Changes in working capital:</t>
  </si>
  <si>
    <t>Cash flows generated from/(absorbed in) operations</t>
  </si>
  <si>
    <t>Net cash generated from/(used in) operating activities</t>
  </si>
  <si>
    <t>Cash flows from/used in investing activities</t>
  </si>
  <si>
    <t>Purchase of property, plant and equipment</t>
  </si>
  <si>
    <t>Net cash generated from/(used in) investing activities</t>
  </si>
  <si>
    <t>Cash flows from/used in financing activities</t>
  </si>
  <si>
    <t>A</t>
  </si>
  <si>
    <t>NOTES TO THE INTERIM FINANCIAL REPORT</t>
  </si>
  <si>
    <t>A1</t>
  </si>
  <si>
    <t>Basis of preparation</t>
  </si>
  <si>
    <t>A2</t>
  </si>
  <si>
    <t>Audit report of preceding annual financial statements</t>
  </si>
  <si>
    <t>The preceding year annual audited financial statements were not subject to any qualification.</t>
  </si>
  <si>
    <t>A3</t>
  </si>
  <si>
    <t>Seasonal or cyclical factors</t>
  </si>
  <si>
    <t>The Group's operations were not subject to any seasonal or cyclical changes.</t>
  </si>
  <si>
    <t>A4</t>
  </si>
  <si>
    <t>Unusual items affecting assets, liabilities, equity, net income or cash flows</t>
  </si>
  <si>
    <t>A5</t>
  </si>
  <si>
    <t>Material changes in estimates</t>
  </si>
  <si>
    <t>A6</t>
  </si>
  <si>
    <t>Debt and equity securities</t>
  </si>
  <si>
    <t>A7</t>
  </si>
  <si>
    <t>Dividend paid</t>
  </si>
  <si>
    <t>No dividend has been paid in the current financial quarter.</t>
  </si>
  <si>
    <t>A8</t>
  </si>
  <si>
    <t>Segment information</t>
  </si>
  <si>
    <t>RM '000</t>
  </si>
  <si>
    <t>A9</t>
  </si>
  <si>
    <t>Valuation of property, plant and equipment</t>
  </si>
  <si>
    <t>A10</t>
  </si>
  <si>
    <t>Material events subsequent to the end of the quarter</t>
  </si>
  <si>
    <t>A11</t>
  </si>
  <si>
    <t>Changes in the composition of the Group</t>
  </si>
  <si>
    <t>A12</t>
  </si>
  <si>
    <t>Contingent liabilities</t>
  </si>
  <si>
    <t>There were no contingent liabilities as at the date of this announcement.</t>
  </si>
  <si>
    <t>A13</t>
  </si>
  <si>
    <t>Capital commitments</t>
  </si>
  <si>
    <t>There were no capital commitments as at the date of this announcement.</t>
  </si>
  <si>
    <t>A14</t>
  </si>
  <si>
    <t>Significant related party transactions</t>
  </si>
  <si>
    <t>There were no significant related party transactions as at the date of this announcement.</t>
  </si>
  <si>
    <t>RM('000)</t>
  </si>
  <si>
    <t>B</t>
  </si>
  <si>
    <t>ADDITIONAL INFORMATION REQUIRED BY THE BURSA MALAYSIA SECURITIES BERHAD'S LISTING</t>
  </si>
  <si>
    <t>REQUIREMENTS</t>
  </si>
  <si>
    <t>B1</t>
  </si>
  <si>
    <t>Review of performance</t>
  </si>
  <si>
    <t>B2</t>
  </si>
  <si>
    <t>Variation of results against preceding quarter</t>
  </si>
  <si>
    <t>B3</t>
  </si>
  <si>
    <t>Prospects</t>
  </si>
  <si>
    <t>B4</t>
  </si>
  <si>
    <t>Profit forecast and profit guarantee</t>
  </si>
  <si>
    <t>B5</t>
  </si>
  <si>
    <t>B6</t>
  </si>
  <si>
    <t>Unquoted investments and properties</t>
  </si>
  <si>
    <t>B7</t>
  </si>
  <si>
    <t>Quoted securities</t>
  </si>
  <si>
    <t>B8</t>
  </si>
  <si>
    <t>Group's borrowings and debt securities</t>
  </si>
  <si>
    <t>(a)</t>
  </si>
  <si>
    <t>(b)</t>
  </si>
  <si>
    <t>B9</t>
  </si>
  <si>
    <t>Off balance sheet financial instruments</t>
  </si>
  <si>
    <t>There was no financial instrument with off-balance sheet risk as at the date of this announcement applicable to the Group.</t>
  </si>
  <si>
    <t>B10</t>
  </si>
  <si>
    <t>Material litigation</t>
  </si>
  <si>
    <t>There were no material litigations pending at the date of this announcement.</t>
  </si>
  <si>
    <t>B11</t>
  </si>
  <si>
    <t>No dividend has been declared in respect of the financial period under review.</t>
  </si>
  <si>
    <t>B12</t>
  </si>
  <si>
    <t>a.</t>
  </si>
  <si>
    <t xml:space="preserve">Basic </t>
  </si>
  <si>
    <t>b.</t>
  </si>
  <si>
    <t>Diluted</t>
  </si>
  <si>
    <t>Earnings per share</t>
  </si>
  <si>
    <t>KEY WEST GLOBAL TELECOMMUNICATIONS BERHAD (643114-X)</t>
  </si>
  <si>
    <t>Quarterly report on consolidated results for the 1st quarter ended 30 April 2005</t>
  </si>
  <si>
    <t>As at 30 April</t>
  </si>
  <si>
    <t>As at 31 January</t>
  </si>
  <si>
    <t>As at 1 February 2005</t>
  </si>
  <si>
    <t>As at 30 April 2005</t>
  </si>
  <si>
    <t>3 months ended</t>
  </si>
  <si>
    <t>UNAUDITED CONDENSED CONSOLIDATED INCOME STATEMENT</t>
  </si>
  <si>
    <t>UNAUDITED CONDENSED CONSOLIDATED BALANCE SHEET</t>
  </si>
  <si>
    <t>UNAUDITED CONDENSED CONSOLIDATED STATEMENT OF CHANGES IN EQUITY</t>
  </si>
  <si>
    <t>UNAUDITED CONDENSED CONSOLIDATED STATEMENT OF CASH FLOWS</t>
  </si>
  <si>
    <t>RM'000</t>
  </si>
  <si>
    <t>Net Profit</t>
  </si>
  <si>
    <t>Depreciation and amortization</t>
  </si>
  <si>
    <t>Foreign exchange gain (loss)</t>
  </si>
  <si>
    <t>GOODWILL</t>
  </si>
  <si>
    <t>Reserves</t>
  </si>
  <si>
    <t>Amortisation of goodwill</t>
  </si>
  <si>
    <t>As at 31 January 2005</t>
  </si>
  <si>
    <t>N/A</t>
  </si>
  <si>
    <t>Income taxes paid</t>
  </si>
  <si>
    <t>Cash and cash equivalents at 30 April 2005</t>
  </si>
  <si>
    <t>Cash and cash equivalents at 1 February 2005</t>
  </si>
  <si>
    <t>Other receivables</t>
  </si>
  <si>
    <t>Other payables</t>
  </si>
  <si>
    <t>Loan payable</t>
  </si>
  <si>
    <t>Taxes payable</t>
  </si>
  <si>
    <t>Goodwill</t>
  </si>
  <si>
    <t>Basic earnings per share (sen)</t>
  </si>
  <si>
    <t>Note:</t>
  </si>
  <si>
    <t>The unaudited Condensed Consolidated Balance Sheet should be read in conjunction with the company's</t>
  </si>
  <si>
    <t>* Share capital of RM2</t>
  </si>
  <si>
    <t>*</t>
  </si>
  <si>
    <t>There were no issuance, cancellation, repurchase, resale and repayment of debt and equity securities for the current financial quarter except as shown on the Unaudited Condensed Consolidated Statement of Changes in Equity.</t>
  </si>
  <si>
    <t>The Group is a provider of network products and services to telecommunications companies ("Telcos") as well as corporate and individual subscribers.  The business segments can be broken down as Telco sales and Retail sales.</t>
  </si>
  <si>
    <t>Segments</t>
  </si>
  <si>
    <t>Telco product and services</t>
  </si>
  <si>
    <t>Retail product and services</t>
  </si>
  <si>
    <t>Profits from operations before tax</t>
  </si>
  <si>
    <t>Foreign exchange reserve</t>
  </si>
  <si>
    <t>Reserve</t>
  </si>
  <si>
    <t>Days</t>
  </si>
  <si>
    <t>Net profit after taxation (RM'000)</t>
  </si>
  <si>
    <t>Weighted average number of ordinary shares in issue ('000)</t>
  </si>
  <si>
    <t>KEY WEST GLOBAL TELECOMMUNICATIONS BERHAD</t>
  </si>
  <si>
    <t>(Company No. 643114-X)</t>
  </si>
  <si>
    <t>UNAUDITED QUARTERLY REPORT</t>
  </si>
  <si>
    <t>FOR THE FIRST QUARTER ENDED 30 APRIL 2005</t>
  </si>
  <si>
    <t>Expenses carried forward</t>
  </si>
  <si>
    <t>Amount due from related parties</t>
  </si>
  <si>
    <t>Trade receivables</t>
  </si>
  <si>
    <t>#</t>
  </si>
  <si>
    <t># Cash of RM2</t>
  </si>
  <si>
    <t>Provision for liabilities</t>
  </si>
  <si>
    <t>Deferred tax liability</t>
  </si>
  <si>
    <t>Amount due to related parties</t>
  </si>
  <si>
    <t>Trade payables</t>
  </si>
  <si>
    <t>Tax payable</t>
  </si>
  <si>
    <t>Net tangible assets/(liabilities) per share (RM)</t>
  </si>
  <si>
    <t>Shares issued pursuant to the acquisitions</t>
  </si>
  <si>
    <t>Reserve on consolidation - pursuant to the acquisitions</t>
  </si>
  <si>
    <t>Issued on incorporation 20 February 2004</t>
  </si>
  <si>
    <t>Net foreign exchange loss</t>
  </si>
  <si>
    <t>Other payables and accruals</t>
  </si>
  <si>
    <t>Net amount due to related parties</t>
  </si>
  <si>
    <t>Net increase in cash and cash equivalents</t>
  </si>
  <si>
    <t>Acquisition of KCI</t>
  </si>
  <si>
    <t>During the quarter under review, there were no items or events that arose, which affected assets, liabilities, equity, net income or cash flows, that are unusual by reason of their nature, size or incidence.</t>
  </si>
  <si>
    <t>There were no changes in estimates of amounts reported that have a material effect in the quarter under review.</t>
  </si>
  <si>
    <t>There were no changes in the valuation of the property, plant and equipment reported in the quarter under review.</t>
  </si>
  <si>
    <t>The Group has no borrowing in the form of term loans, trust receipts, letters of credit, banker's acceptance and hire-purchase financing save for the following:</t>
  </si>
  <si>
    <t>The Group's taxation represents the consolidation of the estimated taxation expense of the various companies within the Group and is computed vis-à-vis the respective tax jurisdiction and legislation of the various countries of operation.</t>
  </si>
  <si>
    <t>Beginning of period</t>
  </si>
  <si>
    <t>Shares</t>
  </si>
  <si>
    <t>No. Outstanding</t>
  </si>
  <si>
    <t>Weighted Ave</t>
  </si>
  <si>
    <t>Weighted average for the quarter</t>
  </si>
  <si>
    <t>Acquisition</t>
  </si>
  <si>
    <t>Acquisition of subsidiaries</t>
  </si>
  <si>
    <t>* RM2</t>
  </si>
  <si>
    <t>check</t>
  </si>
  <si>
    <t>After adj</t>
  </si>
  <si>
    <t>Adj to Fx</t>
  </si>
  <si>
    <t>Net cash generated from/(used in) financing activities</t>
  </si>
  <si>
    <t>Effects of exchange rate changes</t>
  </si>
  <si>
    <t>Final</t>
  </si>
  <si>
    <t>Operating profit before working capital changes</t>
  </si>
  <si>
    <t>Cash flows generated used in operations</t>
  </si>
  <si>
    <t>Net cash generated from operating activities</t>
  </si>
  <si>
    <t>Cash flows from operating activities</t>
  </si>
  <si>
    <t>Net cash generated from investing activities</t>
  </si>
  <si>
    <t>Cash flows from investing activities</t>
  </si>
  <si>
    <t>Cash flows used in financing activities</t>
  </si>
  <si>
    <t>Net cash used in financing activities</t>
  </si>
  <si>
    <t>Cash and cash equivalents comprise</t>
  </si>
  <si>
    <t>Allowance/(recovery) for doubtful debts</t>
  </si>
  <si>
    <t>Note 1</t>
  </si>
  <si>
    <t>Plant and equipment</t>
  </si>
  <si>
    <t>Reserve on consolidation</t>
  </si>
  <si>
    <t>Issuance of shares</t>
  </si>
  <si>
    <t>The following are the assets and liabilities assumed from the acquisition of subsidiaries on 28 February 2005:</t>
  </si>
  <si>
    <t>Cash (accounts payable)</t>
  </si>
  <si>
    <t>Cash inflow arising on acquisition of subsidiaries</t>
  </si>
  <si>
    <t>The unaudited Condensed Consolidated Statement of Cash Flows should be read in conjunction with the</t>
  </si>
  <si>
    <t>3 month period ended 30 April 2005</t>
  </si>
  <si>
    <t>-</t>
  </si>
  <si>
    <t>Adjustments for:</t>
  </si>
  <si>
    <t>consolidated results for the first quarter ended 30 April 2005.</t>
  </si>
  <si>
    <t xml:space="preserve">The Board of Directors of Key West Global Telecommunications Berhad are pleased to announce the following unaudited condensed </t>
  </si>
  <si>
    <t>Bank Guarantee facility of USD70,000 to be used as security for long distance traffic purchased from a vendor (Telco).  As at 30 April the Bank Guarantee facility had not been utilized</t>
  </si>
  <si>
    <t>R &amp; D expenses</t>
  </si>
  <si>
    <t>Net amount due from related parties</t>
  </si>
  <si>
    <t>No comparison to the preceding quarter as this is the first report for the group.</t>
  </si>
  <si>
    <t>No profit forecast or profit guarantee announced therefore there is no comparison between actual results and forecast.</t>
  </si>
  <si>
    <t>There were no acquisitions or disposals of unquoted investments and properties during the quarter ended 30 April 2005.</t>
  </si>
  <si>
    <t>There were no acquisitions or disposals of quoted securities during the quarter ended 30 April 2005.</t>
  </si>
  <si>
    <t>Balance of a short term loan from one of its customers.  The loan was due on 15 April 2005.  The customer has agreed to the repayment of the loan by way of offsetting receivables amounting to USD10,000 (RM38,000) a week , commencing 15 April 2005 payable weekly for 13 weeks until the loan is fully repaid.</t>
  </si>
  <si>
    <t>Group's share of net assets</t>
  </si>
  <si>
    <t>As these financial statements are drawn up for the first time, no comparative figures are presented.</t>
  </si>
  <si>
    <t>INDIVIDUAL QUARTER</t>
  </si>
  <si>
    <t>CUMULATIVE QUARTER</t>
  </si>
  <si>
    <t>Total cost of acquisitions</t>
  </si>
  <si>
    <t>Purchase consideration satisfied by:</t>
  </si>
  <si>
    <t>Period ended 31 January 2005</t>
  </si>
  <si>
    <t>company's annual audited financial statements for the period ended 31 January 2005</t>
  </si>
  <si>
    <t>annual audited financial statements for the period ended 31 January 2005</t>
  </si>
  <si>
    <t>Shareholders' Fund</t>
  </si>
  <si>
    <t>Cost of acquisitions</t>
  </si>
  <si>
    <t>Changes in current assets and liabilities:</t>
  </si>
  <si>
    <t>The interim financial report has been prepared in accordance with the requirements of the Financial Reporting Standard (FRS) 134: Interim Financial Reporting (previously known as MASB 26) issued by Malaysian Accounting Standards Board ("MASB") and Appendix 7A of the Listing Requirements of Bursa Malaysia Securities Berhad ("Bursa Securities") for the MESDAQ Market.</t>
  </si>
  <si>
    <t xml:space="preserve">On 22 July 2005, KeyWest implemented a Rights Issue of 53,964,884 new ordinary shares in KeyWest at an issue price of RM0.10 per share on a pro-rata basis to its shareholders after the acquisitions.  Upon completion of the Rights Issue, the issued and paid-up share capital of the Company increased from RM5,603,511.60 comprising 56,035,116 ordinary shares of RM0.10 each in KeyWest to RM11,000,000 comprising 110,000,000 ordinary shares of RM0.10 each in KeyWest.  </t>
  </si>
  <si>
    <t>The interim financial report should be read in conjunction with the audited financial statements of Key West Global Telecommunications Berhad ("KeyWest" or "the Company") for the period ended 31 January 2005.</t>
  </si>
  <si>
    <t>The accounting policies and methods of computation adopted by KeyWest and its subsidiary corporations ("KeyWest Group" or "the Group") in this interim financial report are consistent with those adopted in the annual financial statements for the period ended 31January 2005.</t>
  </si>
  <si>
    <t>On 29 July 2005, in conjunction with the Listing, KeyWest issued its Prospectus, launching an Initial Public Offering of 40,000,000 new ordinary shares of RM0.10 each in KeyWest  at an issue price of RM0.37 per new ordinary share.  The Public Issue comprised of the following:</t>
  </si>
  <si>
    <t>(iii)</t>
  </si>
  <si>
    <t>(iii) 5,000,000 new ordinary shares of RM0.10 each available for application by the eligible directors, employees and business associates of KeyWest and its subsidiaries.</t>
  </si>
  <si>
    <t>The IPO closed on 10 August 2005 and was fully subscribed.  Upon completion of the Public Issue, the issued and paid-up share capital of the Company will increase from RM11,000,000 comprising 110,000,000 ordinary shares of RM0.10 each in KeyWest to RM15,000,000 comprising 150,000,000 ordinary shares of RM0.10 each in KeyWest.</t>
  </si>
  <si>
    <t>Keywest Communications Inc.("KCI")</t>
  </si>
  <si>
    <t>KeyWest Networks (Canada) Inc. ("KNI")</t>
  </si>
  <si>
    <t>Times Telecom Inc. ("TTI")</t>
  </si>
  <si>
    <t>Keywest Communications Sdn Bhd ("KCB")</t>
  </si>
  <si>
    <t>Key West Communications Sdn Bhd ("KCSB")</t>
  </si>
  <si>
    <t>Voicestar Communications Sdn Bhd ("VCSB")</t>
  </si>
  <si>
    <t>On 28 February 2005, the Company completed the acquisition of six companies, which are involved in the provisioning of network products and services to telecommunications companies as well as to corporate and residential subscribers.</t>
  </si>
  <si>
    <t>Acquisition of subsidiaries:</t>
  </si>
  <si>
    <t>(i)</t>
  </si>
  <si>
    <t>The worldwide market for telecommunications services is seeing significant growth year after year.  The telecommunications market is expected to exceed US$1,000 billion in 2005.  With the continuing growth in the industry and barring any unforeseen circumstances, the Group expects to achieve its forecast for the year.</t>
  </si>
  <si>
    <t>On 21 February 2005, KeyWest subdivided the existing ordinary shares of RM1.00 each into ordinary shares of RM0.10 each.  Upon completion of the Subdivision of Shares, the issued and paid-up share capital of KeyWest changed from RM2 comprising 2 ordinary shares of RM1.00 each to RM2 comprising 20 shares of RM0.10 each.</t>
  </si>
  <si>
    <t>(ii)</t>
  </si>
  <si>
    <t>(iv)</t>
  </si>
  <si>
    <t>(v)</t>
  </si>
  <si>
    <t>(vi)</t>
  </si>
  <si>
    <t>Subdivision of shares:</t>
  </si>
  <si>
    <t>For the quarter ended, the Group recorded an unaudited post-acquisition revenue of RM 25.77 million and unaudited post-acquisition profit before tax of RM 770,000 (revenue and profit before tax after the acquisition date 28 February 2005).  All the revenues were generated from the subsidiaries acquired.</t>
  </si>
  <si>
    <t>The acquisitions of KCI, KNI, TTI, VCSB, KCSB and KCB by KeyWest were completed on 28 February 2005.</t>
  </si>
  <si>
    <t>(i)   10,000,000 new ordinary shares of RM0.10 each available for application by the public.</t>
  </si>
  <si>
    <t>(ii)  25,000,000 new ordinary shares of RM0.10 each available for placement to selected investors; and</t>
  </si>
  <si>
    <t>On 28 July 2004 and 26 February 2005, KeyWest entered into two conditional Share Sale Agreements and a Supplemental Agreement respectively with Keywest Communications Inc.("KCI"), B-Network Co. Ltd. and Alexander Wong Shoon Choy for the acquisition of the entire issued and paid-up share capital of KCI, comprising 10,000 ordinary shares of USD1.00 each and a shareholder's advance from its existing shareholders for a purchase consideration of RM5,603,509.60.  The purchase consideration of the shares and shareholder's advance were satisfied by the issuance of 56,035,096 new ordinary shares of RM0.10 each in KeyWest.</t>
  </si>
  <si>
    <t>On 28 July 2004, KeyWest entered into a conditional Share Sale Agreement with Benjamin Wong for the acquisition of the entire issued and paid-up share capital of KeyWest Networks (Canada) Inc. ("KNI"), comprising 100 common shares without par value for a purchase consideration of RM2.00.  The purchase consideration was satisfied by way of cash payment.</t>
  </si>
  <si>
    <t>On 28 July 2004, KeyWest entered into a conditional Share Sale Agreement with Yong Chon Yew and Yueh Hwa Liaw for the acquisition of the entire issued and paid-up share capital of Times Telecom Inc. ("TTI"), comprising 100,000 common shares without par value for a purchase consideration of RM2.00.  The purchase consideration was satisfied by way of cash payment.</t>
  </si>
  <si>
    <t>On 28 July 2004, KeyWest entered into a conditional Share Sale Agreement with Batrisyia Bte Abdullah for the acquisition of 99% of issued and paid-up share capital of Keywest Communications Sdn Bhd ("KCB"), comprising 99 ordinary shares of BND1.00 each for a purchase consideration of RM2.00.  The purchase consideration was satisfied by way of cash payment.</t>
  </si>
  <si>
    <t>On 28 July 2004, KeyWest entered into a conditional Share Sale Agreement with Goh Siong Seng and Alfred Yong Kah Soon for the acquisition of the entire issued and paid-up share capital of Key West Communications Sdn Bhd ("KCSB"), comprising 2 ordinary shares of RM1.00 each for a purchase consideration of RM2.00.  The purchase consideration was satisfied by way of cash payment.</t>
  </si>
  <si>
    <t>On 28 July 2004, KeyWest entered into a conditional Share Sale Agreement with Doris Tan Lian Fah and Alfred Yong Kah Soon for the acquisition of the entire issued and paid-up share capital of Voicestar Communications Sdn Bhd ("VCSB"), comprising 2 ordinary shares of RM1.00 each for a purchase consideration of RM4,783.  The purchase consideration was satisfied by way of cash payment.</t>
  </si>
  <si>
    <t>In addition to the shares issued above, a Bonus Issue of 75,000,000 new ordinary shares of RM0.10 each will be given to all the shareholders of KeyWest after the Public Issue on the basis of one (1) new ordinary share of RM0.10 each for every two (2) ordinary shares of RM0.10 each held in KeyWest.  Upon completion of the Bonus Issue, the issued and paid-up capital of the Company will increase from RM15,000,000 comprising 150,000,000 ordinary shares of RM0.10 each in KeyWest to RM22,500,000 comprising 225,000,000 ordinary shares of RM0.10 each in KeyWest.</t>
  </si>
  <si>
    <t>B13</t>
  </si>
  <si>
    <t>Status of Corporate Proposal</t>
  </si>
  <si>
    <t>B14</t>
  </si>
  <si>
    <t>Status of Utilisation of Proceeds</t>
  </si>
  <si>
    <t>Acquisition of Keywest Communications Inc.:</t>
  </si>
  <si>
    <t>On 28 July 2004 and 26 February 2005, KeyWest entered into two conditional Share Sale Agreements and a Supplemental Agreement respectively with Keywest Communications Inc.("KCI"), B-Network Co. Ltd. and Alexander Wong Shoon Choy for the acquisition of the entire issued and paid-up share capital of KCI, comprising 10,000 ordinary shares of USD1.00 each and a shareholder's advance from its existing shareholders for a purchase consideration of RM5,603,509.60.  The purchase consideration of the shares and shareholder's advance were satisfied by the issuance of 56,035,096 new ordinary shares of RM0.10 each in KeyWest.  The acquisition was completed on 28 February 2005.</t>
  </si>
  <si>
    <t>As at the latest practicable date, there is no corporate proposal announced but not completed.</t>
  </si>
  <si>
    <t>There were no proceeds raised during the quarter under review.</t>
  </si>
  <si>
    <t>Malaysian income tax</t>
  </si>
  <si>
    <t>Foreign tax</t>
  </si>
  <si>
    <t>Income tax for the quarter ended:</t>
  </si>
  <si>
    <t>The effective tax rates for the period presented above are higher than the statutory rate principally due to the losses of certain subsidiaries which cannot be set off against taxable profits made by other subsidiaries, and certain expenses which are not deductible for tax purposes.</t>
  </si>
  <si>
    <t xml:space="preserve">No comparative figures are presented for the preceding year as this is the Company's first quarterly report to Bursa Malaysia </t>
  </si>
  <si>
    <t>Securities Berhad.  The Company will be listed on the MESDAQ Market of Bursa Malaysia Securities Berhad in August 2005.</t>
  </si>
  <si>
    <t xml:space="preserve">The Group completed its acquisition of operating subsidiaries on 28 February 2005 and accordingly, the Group's quarterly </t>
  </si>
  <si>
    <t>report for the quarter ended 30 April 2005 covers the period from 28 February 2005 to 30 April 2005.</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</si>
</sst>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_);_(* \(#,##0\);_(* &quot;-&quot;??_);_(@_)"/>
    <numFmt numFmtId="179" formatCode="0_);\(0\)"/>
    <numFmt numFmtId="180" formatCode="0_);[Red]\(0\)"/>
    <numFmt numFmtId="181" formatCode="_(* #,##0.0_);_(* \(#,##0.0\);_(* &quot;-&quot;??_);_(@_)"/>
    <numFmt numFmtId="182" formatCode="_(* #,##0.0_);_(* \(#,##0.0\);_(* &quot;-&quot;_);_(@_)"/>
    <numFmt numFmtId="183" formatCode="&quot;Yes&quot;;&quot;Yes&quot;;&quot;No&quot;"/>
    <numFmt numFmtId="184" formatCode="&quot;True&quot;;&quot;True&quot;;&quot;False&quot;"/>
    <numFmt numFmtId="185" formatCode="&quot;On&quot;;&quot;On&quot;;&quot;Off&quot;"/>
    <numFmt numFmtId="186" formatCode="[$€-2]\ #,##0.00_);[Red]\([$€-2]\ #,##0.00\)"/>
    <numFmt numFmtId="187" formatCode="0."/>
    <numFmt numFmtId="188" formatCode="0.00_)"/>
    <numFmt numFmtId="189" formatCode="&quot;$&quot;#,##0.00\ ;\(&quot;$&quot;#,##0.00\)"/>
    <numFmt numFmtId="190" formatCode="[$-409]dddd\,\ mmmm\ dd\,\ yyyy"/>
    <numFmt numFmtId="191" formatCode="[$-409]dd\-mmm\-yy;@"/>
    <numFmt numFmtId="192" formatCode="0.0"/>
    <numFmt numFmtId="193" formatCode="_(* #,##0.000_);_(* \(#,##0.000\);_(* &quot;-&quot;??_);_(@_)"/>
    <numFmt numFmtId="194" formatCode="_(* #,##0.0000_);_(* \(#,##0.0000\);_(* &quot;-&quot;??_);_(@_)"/>
    <numFmt numFmtId="195" formatCode="#,##0.0_);\(#,##0.0\)"/>
    <numFmt numFmtId="196" formatCode="0.00000"/>
    <numFmt numFmtId="197" formatCode="0.0000"/>
    <numFmt numFmtId="198" formatCode="0.000"/>
  </numFmts>
  <fonts count="28">
    <font>
      <sz val="10"/>
      <name val="Arial"/>
      <family val="0"/>
    </font>
    <font>
      <u val="single"/>
      <sz val="10"/>
      <color indexed="36"/>
      <name val="Arial"/>
      <family val="0"/>
    </font>
    <font>
      <u val="single"/>
      <sz val="10"/>
      <color indexed="12"/>
      <name val="Arial"/>
      <family val="0"/>
    </font>
    <font>
      <b/>
      <sz val="9"/>
      <color indexed="9"/>
      <name val="Arial"/>
      <family val="2"/>
    </font>
    <font>
      <sz val="9"/>
      <name val="Arial"/>
      <family val="2"/>
    </font>
    <font>
      <sz val="9"/>
      <color indexed="9"/>
      <name val="Arial"/>
      <family val="2"/>
    </font>
    <font>
      <b/>
      <sz val="9"/>
      <name val="Arial"/>
      <family val="2"/>
    </font>
    <font>
      <sz val="8"/>
      <color indexed="9"/>
      <name val="Arial"/>
      <family val="2"/>
    </font>
    <font>
      <sz val="8"/>
      <name val="Arial"/>
      <family val="2"/>
    </font>
    <font>
      <sz val="10"/>
      <name val="Arial Narrow"/>
      <family val="0"/>
    </font>
    <font>
      <sz val="12"/>
      <color indexed="24"/>
      <name val="Arial"/>
      <family val="0"/>
    </font>
    <font>
      <sz val="12"/>
      <name val="Tms Rmn"/>
      <family val="0"/>
    </font>
    <font>
      <b/>
      <sz val="18"/>
      <color indexed="24"/>
      <name val="Arial"/>
      <family val="0"/>
    </font>
    <font>
      <b/>
      <sz val="12"/>
      <color indexed="24"/>
      <name val="Arial"/>
      <family val="0"/>
    </font>
    <font>
      <sz val="7"/>
      <name val="Small Fonts"/>
      <family val="0"/>
    </font>
    <font>
      <b/>
      <i/>
      <sz val="16"/>
      <name val="Helv"/>
      <family val="0"/>
    </font>
    <font>
      <sz val="10"/>
      <name val="Arial MT"/>
      <family val="0"/>
    </font>
    <font>
      <b/>
      <sz val="8.25"/>
      <name val="Helv"/>
      <family val="0"/>
    </font>
    <font>
      <b/>
      <sz val="14"/>
      <color indexed="24"/>
      <name val="Arial"/>
      <family val="0"/>
    </font>
    <font>
      <b/>
      <sz val="10"/>
      <name val="Arial"/>
      <family val="2"/>
    </font>
    <font>
      <b/>
      <sz val="12"/>
      <name val="Arial"/>
      <family val="2"/>
    </font>
    <font>
      <sz val="11"/>
      <name val="Arial"/>
      <family val="0"/>
    </font>
    <font>
      <b/>
      <sz val="11"/>
      <name val="Arial"/>
      <family val="2"/>
    </font>
    <font>
      <sz val="8"/>
      <color indexed="10"/>
      <name val="Arial"/>
      <family val="2"/>
    </font>
    <font>
      <sz val="8"/>
      <name val="Tahoma"/>
      <family val="0"/>
    </font>
    <font>
      <b/>
      <sz val="8"/>
      <name val="Tahoma"/>
      <family val="0"/>
    </font>
    <font>
      <sz val="10"/>
      <color indexed="9"/>
      <name val="Arial"/>
      <family val="2"/>
    </font>
    <font>
      <b/>
      <sz val="8"/>
      <name val="Arial"/>
      <family val="2"/>
    </font>
  </fonts>
  <fills count="12">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darkGray">
        <fgColor indexed="15"/>
      </patternFill>
    </fill>
    <fill>
      <patternFill patternType="gray0625"/>
    </fill>
    <fill>
      <patternFill patternType="solid">
        <fgColor indexed="8"/>
        <bgColor indexed="64"/>
      </patternFill>
    </fill>
    <fill>
      <patternFill patternType="solid">
        <fgColor indexed="13"/>
        <bgColor indexed="64"/>
      </patternFill>
    </fill>
    <fill>
      <patternFill patternType="solid">
        <fgColor indexed="15"/>
        <bgColor indexed="64"/>
      </patternFill>
    </fill>
    <fill>
      <patternFill patternType="solid">
        <fgColor indexed="41"/>
        <bgColor indexed="64"/>
      </patternFill>
    </fill>
    <fill>
      <patternFill patternType="solid">
        <fgColor indexed="52"/>
        <bgColor indexed="64"/>
      </patternFill>
    </fill>
  </fills>
  <borders count="30">
    <border>
      <left/>
      <right/>
      <top/>
      <bottom/>
      <diagonal/>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style="medium"/>
      <top>
        <color indexed="63"/>
      </top>
      <bottom style="thin"/>
    </border>
  </borders>
  <cellStyleXfs count="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87" fontId="0" fillId="2" borderId="0" applyFont="0" applyBorder="0">
      <alignment/>
      <protection/>
    </xf>
    <xf numFmtId="0" fontId="10" fillId="0" borderId="0" applyFill="0" applyBorder="0" applyAlignment="0" applyProtection="0"/>
    <xf numFmtId="0" fontId="11" fillId="0" borderId="0" applyNumberFormat="0" applyFill="0" applyBorder="0" applyAlignment="0" applyProtection="0"/>
    <xf numFmtId="2" fontId="10" fillId="0" borderId="0" applyFill="0" applyBorder="0" applyAlignment="0" applyProtection="0"/>
    <xf numFmtId="0" fontId="1" fillId="0" borderId="0" applyNumberFormat="0" applyFill="0" applyBorder="0" applyAlignment="0" applyProtection="0"/>
    <xf numFmtId="38" fontId="8" fillId="2"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2" fillId="0" borderId="0" applyNumberFormat="0" applyFill="0" applyBorder="0" applyAlignment="0" applyProtection="0"/>
    <xf numFmtId="10" fontId="8" fillId="3" borderId="1" applyNumberFormat="0" applyBorder="0" applyAlignment="0" applyProtection="0"/>
    <xf numFmtId="37" fontId="14" fillId="0" borderId="0">
      <alignment/>
      <protection/>
    </xf>
    <xf numFmtId="188" fontId="15" fillId="0" borderId="0">
      <alignment/>
      <protection/>
    </xf>
    <xf numFmtId="0" fontId="9" fillId="0" borderId="0">
      <alignment/>
      <protection/>
    </xf>
    <xf numFmtId="0" fontId="9" fillId="0" borderId="0">
      <alignment/>
      <protection/>
    </xf>
    <xf numFmtId="0" fontId="0" fillId="0" borderId="0" applyFont="0" applyFill="0" applyBorder="0" applyAlignment="0" applyProtection="0"/>
    <xf numFmtId="0" fontId="0" fillId="0" borderId="0" applyFont="0" applyFill="0" applyBorder="0" applyAlignment="0" applyProtection="0"/>
    <xf numFmtId="9" fontId="0" fillId="0" borderId="0" applyFont="0" applyFill="0" applyBorder="0" applyAlignment="0" applyProtection="0"/>
    <xf numFmtId="10" fontId="0" fillId="0" borderId="0" applyFont="0" applyFill="0" applyBorder="0" applyAlignment="0" applyProtection="0"/>
    <xf numFmtId="10" fontId="16" fillId="4" borderId="0">
      <alignment/>
      <protection/>
    </xf>
    <xf numFmtId="0" fontId="17" fillId="5" borderId="2">
      <alignment/>
      <protection/>
    </xf>
    <xf numFmtId="189" fontId="18" fillId="6" borderId="0" applyBorder="0" applyAlignment="0" applyProtection="0"/>
    <xf numFmtId="0" fontId="10" fillId="0" borderId="3" applyNumberFormat="0" applyFill="0" applyAlignment="0" applyProtection="0"/>
  </cellStyleXfs>
  <cellXfs count="215">
    <xf numFmtId="0" fontId="0" fillId="0" borderId="0" xfId="0" applyAlignment="1">
      <alignment/>
    </xf>
    <xf numFmtId="0" fontId="4" fillId="0" borderId="0" xfId="0" applyFont="1" applyAlignment="1">
      <alignment/>
    </xf>
    <xf numFmtId="0" fontId="3" fillId="0" borderId="0" xfId="0" applyFont="1" applyFill="1" applyAlignment="1">
      <alignment horizontal="center"/>
    </xf>
    <xf numFmtId="0" fontId="4" fillId="0" borderId="0" xfId="0" applyFont="1" applyFill="1" applyAlignment="1">
      <alignment/>
    </xf>
    <xf numFmtId="0" fontId="6" fillId="0" borderId="0" xfId="0" applyFont="1" applyAlignment="1">
      <alignment horizontal="center"/>
    </xf>
    <xf numFmtId="0" fontId="4" fillId="0" borderId="0" xfId="0" applyFont="1" applyAlignment="1">
      <alignment horizontal="center"/>
    </xf>
    <xf numFmtId="0" fontId="4" fillId="0" borderId="0" xfId="0" applyFont="1" applyFill="1" applyAlignment="1">
      <alignment horizontal="center"/>
    </xf>
    <xf numFmtId="0" fontId="4" fillId="0" borderId="0" xfId="0" applyFont="1" applyBorder="1" applyAlignment="1">
      <alignment horizontal="center"/>
    </xf>
    <xf numFmtId="169" fontId="4" fillId="0" borderId="0" xfId="0" applyNumberFormat="1" applyFont="1" applyFill="1" applyAlignment="1">
      <alignment/>
    </xf>
    <xf numFmtId="0" fontId="6" fillId="0" borderId="0" xfId="0" applyFont="1" applyAlignment="1">
      <alignment/>
    </xf>
    <xf numFmtId="169" fontId="4" fillId="0" borderId="0" xfId="0" applyNumberFormat="1" applyFont="1" applyFill="1" applyBorder="1" applyAlignment="1">
      <alignment/>
    </xf>
    <xf numFmtId="178" fontId="4" fillId="0" borderId="0" xfId="15" applyNumberFormat="1" applyFont="1" applyFill="1" applyBorder="1" applyAlignment="1">
      <alignment/>
    </xf>
    <xf numFmtId="178" fontId="4" fillId="0" borderId="0" xfId="0" applyNumberFormat="1" applyFont="1" applyAlignment="1">
      <alignment horizontal="center"/>
    </xf>
    <xf numFmtId="0" fontId="4" fillId="0" borderId="0" xfId="0" applyFont="1" applyFill="1" applyBorder="1" applyAlignment="1">
      <alignment/>
    </xf>
    <xf numFmtId="0" fontId="4" fillId="0" borderId="0" xfId="0" applyFont="1" applyFill="1" applyAlignment="1">
      <alignment/>
    </xf>
    <xf numFmtId="169" fontId="6" fillId="0" borderId="0" xfId="0" applyNumberFormat="1" applyFont="1" applyBorder="1" applyAlignment="1">
      <alignment/>
    </xf>
    <xf numFmtId="17" fontId="3" fillId="0" borderId="0" xfId="0" applyNumberFormat="1" applyFont="1" applyFill="1" applyBorder="1" applyAlignment="1">
      <alignment horizontal="center"/>
    </xf>
    <xf numFmtId="0" fontId="4" fillId="0" borderId="0" xfId="0" applyFont="1" applyFill="1" applyBorder="1" applyAlignment="1">
      <alignment/>
    </xf>
    <xf numFmtId="37" fontId="4" fillId="0" borderId="0" xfId="0" applyNumberFormat="1" applyFont="1" applyFill="1" applyAlignment="1">
      <alignment/>
    </xf>
    <xf numFmtId="37" fontId="4" fillId="0" borderId="0" xfId="0" applyNumberFormat="1" applyFont="1" applyFill="1" applyBorder="1" applyAlignment="1">
      <alignment/>
    </xf>
    <xf numFmtId="0" fontId="3" fillId="0" borderId="0" xfId="0" applyFont="1" applyAlignment="1">
      <alignment horizontal="center"/>
    </xf>
    <xf numFmtId="169" fontId="4" fillId="0" borderId="0" xfId="0" applyNumberFormat="1" applyFont="1" applyAlignment="1">
      <alignment/>
    </xf>
    <xf numFmtId="178" fontId="4" fillId="0" borderId="0" xfId="15" applyNumberFormat="1" applyFont="1" applyFill="1" applyBorder="1" applyAlignment="1">
      <alignment horizontal="center"/>
    </xf>
    <xf numFmtId="17" fontId="6" fillId="0" borderId="0" xfId="0" applyNumberFormat="1" applyFont="1" applyFill="1" applyBorder="1" applyAlignment="1">
      <alignment horizontal="center"/>
    </xf>
    <xf numFmtId="169" fontId="6" fillId="0" borderId="0" xfId="0" applyNumberFormat="1" applyFont="1" applyFill="1" applyBorder="1" applyAlignment="1">
      <alignment horizontal="center"/>
    </xf>
    <xf numFmtId="0" fontId="6" fillId="0" borderId="0" xfId="0" applyFont="1" applyFill="1" applyAlignment="1">
      <alignment/>
    </xf>
    <xf numFmtId="178" fontId="4" fillId="0" borderId="0" xfId="15" applyNumberFormat="1" applyFont="1" applyFill="1" applyBorder="1" applyAlignment="1">
      <alignment/>
    </xf>
    <xf numFmtId="178" fontId="6" fillId="0" borderId="0" xfId="15" applyNumberFormat="1" applyFont="1" applyFill="1" applyBorder="1" applyAlignment="1">
      <alignment/>
    </xf>
    <xf numFmtId="0" fontId="6" fillId="0" borderId="0" xfId="0" applyFont="1" applyFill="1" applyAlignment="1">
      <alignment horizontal="center"/>
    </xf>
    <xf numFmtId="0" fontId="8" fillId="0" borderId="0" xfId="0" applyFont="1" applyAlignment="1">
      <alignment/>
    </xf>
    <xf numFmtId="0" fontId="4" fillId="0" borderId="0" xfId="32" applyFont="1">
      <alignment/>
      <protection/>
    </xf>
    <xf numFmtId="0" fontId="6" fillId="0" borderId="0" xfId="32" applyFont="1">
      <alignment/>
      <protection/>
    </xf>
    <xf numFmtId="0" fontId="4" fillId="0" borderId="0" xfId="32" applyFont="1" applyAlignment="1">
      <alignment horizontal="justify" vertical="top"/>
      <protection/>
    </xf>
    <xf numFmtId="0" fontId="4" fillId="0" borderId="0" xfId="32" applyFont="1" applyAlignment="1">
      <alignment vertical="top"/>
      <protection/>
    </xf>
    <xf numFmtId="0" fontId="4" fillId="0" borderId="0" xfId="31" applyFont="1" applyAlignment="1">
      <alignment horizontal="justify" vertical="center"/>
      <protection/>
    </xf>
    <xf numFmtId="169" fontId="4" fillId="0" borderId="0" xfId="32" applyNumberFormat="1" applyFont="1">
      <alignment/>
      <protection/>
    </xf>
    <xf numFmtId="0" fontId="4" fillId="0" borderId="0" xfId="32" applyFont="1" applyFill="1" applyAlignment="1" quotePrefix="1">
      <alignment horizontal="justify" vertical="top"/>
      <protection/>
    </xf>
    <xf numFmtId="0" fontId="4" fillId="0" borderId="0" xfId="32" applyFont="1" applyFill="1" applyAlignment="1">
      <alignment horizontal="center"/>
      <protection/>
    </xf>
    <xf numFmtId="0" fontId="4" fillId="0" borderId="0" xfId="32" applyFont="1" applyFill="1">
      <alignment/>
      <protection/>
    </xf>
    <xf numFmtId="0" fontId="4" fillId="0" borderId="0" xfId="32" applyFont="1" applyAlignment="1">
      <alignment horizontal="left"/>
      <protection/>
    </xf>
    <xf numFmtId="0" fontId="6" fillId="0" borderId="0" xfId="32" applyFont="1" applyAlignment="1">
      <alignment horizontal="left"/>
      <protection/>
    </xf>
    <xf numFmtId="0" fontId="4" fillId="0" borderId="0" xfId="32" applyFont="1" applyFill="1" applyAlignment="1">
      <alignment horizontal="left"/>
      <protection/>
    </xf>
    <xf numFmtId="0" fontId="3" fillId="7" borderId="0" xfId="0" applyFont="1" applyFill="1" applyAlignment="1">
      <alignment horizontal="center"/>
    </xf>
    <xf numFmtId="0" fontId="3" fillId="7" borderId="0" xfId="0" applyFont="1" applyFill="1" applyAlignment="1">
      <alignment/>
    </xf>
    <xf numFmtId="0" fontId="5" fillId="7" borderId="0" xfId="0" applyFont="1" applyFill="1" applyAlignment="1">
      <alignment/>
    </xf>
    <xf numFmtId="0" fontId="5" fillId="7" borderId="0" xfId="0" applyFont="1" applyFill="1" applyAlignment="1">
      <alignment horizontal="center"/>
    </xf>
    <xf numFmtId="0" fontId="3" fillId="7" borderId="0" xfId="0" applyFont="1" applyFill="1" applyAlignment="1">
      <alignment/>
    </xf>
    <xf numFmtId="0" fontId="6" fillId="7" borderId="0" xfId="0" applyFont="1" applyFill="1" applyAlignment="1">
      <alignment/>
    </xf>
    <xf numFmtId="0" fontId="3" fillId="7" borderId="0" xfId="15" applyNumberFormat="1" applyFont="1" applyFill="1" applyBorder="1" applyAlignment="1">
      <alignment horizontal="center"/>
    </xf>
    <xf numFmtId="171" fontId="3" fillId="7" borderId="0" xfId="15" applyFont="1" applyFill="1" applyBorder="1" applyAlignment="1">
      <alignment horizontal="center"/>
    </xf>
    <xf numFmtId="15" fontId="3" fillId="7" borderId="0" xfId="15" applyNumberFormat="1" applyFont="1" applyFill="1" applyBorder="1" applyAlignment="1">
      <alignment horizontal="center"/>
    </xf>
    <xf numFmtId="0" fontId="4" fillId="7" borderId="0" xfId="0" applyFont="1" applyFill="1" applyBorder="1" applyAlignment="1">
      <alignment horizontal="center"/>
    </xf>
    <xf numFmtId="15" fontId="3" fillId="7" borderId="0" xfId="0" applyNumberFormat="1" applyFont="1" applyFill="1" applyAlignment="1">
      <alignment horizontal="center"/>
    </xf>
    <xf numFmtId="0" fontId="4" fillId="7" borderId="0" xfId="0" applyFont="1" applyFill="1" applyAlignment="1">
      <alignment/>
    </xf>
    <xf numFmtId="15" fontId="6" fillId="0" borderId="0" xfId="0" applyNumberFormat="1" applyFont="1" applyFill="1" applyBorder="1" applyAlignment="1">
      <alignment horizontal="center"/>
    </xf>
    <xf numFmtId="15" fontId="3" fillId="7" borderId="0" xfId="0" applyNumberFormat="1" applyFont="1" applyFill="1" applyBorder="1" applyAlignment="1">
      <alignment horizontal="center"/>
    </xf>
    <xf numFmtId="0" fontId="8" fillId="0" borderId="0" xfId="0" applyFont="1" applyFill="1" applyAlignment="1">
      <alignment horizontal="center"/>
    </xf>
    <xf numFmtId="178" fontId="6" fillId="0" borderId="0" xfId="15" applyNumberFormat="1" applyFont="1" applyBorder="1" applyAlignment="1">
      <alignment horizontal="center"/>
    </xf>
    <xf numFmtId="178" fontId="6" fillId="0" borderId="0" xfId="15" applyNumberFormat="1" applyFont="1" applyBorder="1" applyAlignment="1">
      <alignment/>
    </xf>
    <xf numFmtId="178" fontId="4" fillId="0" borderId="0" xfId="15" applyNumberFormat="1" applyFont="1" applyAlignment="1">
      <alignment/>
    </xf>
    <xf numFmtId="178" fontId="4" fillId="0" borderId="0" xfId="15" applyNumberFormat="1" applyFont="1" applyFill="1" applyAlignment="1">
      <alignment/>
    </xf>
    <xf numFmtId="178" fontId="4" fillId="0" borderId="4" xfId="15" applyNumberFormat="1" applyFont="1" applyFill="1" applyBorder="1" applyAlignment="1">
      <alignment/>
    </xf>
    <xf numFmtId="178" fontId="4" fillId="0" borderId="3" xfId="15" applyNumberFormat="1" applyFont="1" applyFill="1" applyBorder="1" applyAlignment="1">
      <alignment/>
    </xf>
    <xf numFmtId="178" fontId="4" fillId="0" borderId="0" xfId="15" applyNumberFormat="1" applyFont="1" applyAlignment="1">
      <alignment/>
    </xf>
    <xf numFmtId="178" fontId="6" fillId="0" borderId="5" xfId="15" applyNumberFormat="1" applyFont="1" applyFill="1" applyBorder="1" applyAlignment="1">
      <alignment/>
    </xf>
    <xf numFmtId="178" fontId="6" fillId="0" borderId="3" xfId="15" applyNumberFormat="1" applyFont="1" applyFill="1" applyBorder="1" applyAlignment="1">
      <alignment/>
    </xf>
    <xf numFmtId="178" fontId="6" fillId="0" borderId="0" xfId="15" applyNumberFormat="1" applyFont="1" applyFill="1" applyBorder="1" applyAlignment="1">
      <alignment/>
    </xf>
    <xf numFmtId="178" fontId="6" fillId="0" borderId="0" xfId="15" applyNumberFormat="1" applyFont="1" applyFill="1" applyAlignment="1">
      <alignment/>
    </xf>
    <xf numFmtId="178" fontId="6" fillId="0" borderId="3" xfId="15" applyNumberFormat="1" applyFont="1" applyFill="1" applyBorder="1" applyAlignment="1">
      <alignment/>
    </xf>
    <xf numFmtId="178" fontId="4" fillId="8" borderId="0" xfId="15" applyNumberFormat="1" applyFont="1" applyFill="1" applyBorder="1" applyAlignment="1">
      <alignment horizontal="center"/>
    </xf>
    <xf numFmtId="178" fontId="4" fillId="0" borderId="0" xfId="15" applyNumberFormat="1" applyFont="1" applyFill="1" applyAlignment="1">
      <alignment horizontal="center"/>
    </xf>
    <xf numFmtId="178" fontId="4" fillId="0" borderId="3" xfId="15" applyNumberFormat="1" applyFont="1" applyFill="1" applyBorder="1" applyAlignment="1">
      <alignment horizontal="center"/>
    </xf>
    <xf numFmtId="178" fontId="4" fillId="8" borderId="0" xfId="15" applyNumberFormat="1" applyFont="1" applyFill="1" applyBorder="1" applyAlignment="1">
      <alignment/>
    </xf>
    <xf numFmtId="178" fontId="6" fillId="9" borderId="0" xfId="15" applyNumberFormat="1" applyFont="1" applyFill="1" applyBorder="1" applyAlignment="1">
      <alignment/>
    </xf>
    <xf numFmtId="0" fontId="8" fillId="0" borderId="0" xfId="0" applyFont="1" applyFill="1" applyAlignment="1">
      <alignment horizontal="left"/>
    </xf>
    <xf numFmtId="178" fontId="4" fillId="0" borderId="0" xfId="15" applyNumberFormat="1" applyFont="1" applyFill="1" applyAlignment="1">
      <alignment horizontal="right"/>
    </xf>
    <xf numFmtId="191" fontId="4" fillId="0" borderId="0" xfId="0" applyNumberFormat="1" applyFont="1" applyAlignment="1">
      <alignment/>
    </xf>
    <xf numFmtId="171" fontId="4" fillId="0" borderId="0" xfId="15" applyFont="1" applyAlignment="1">
      <alignment/>
    </xf>
    <xf numFmtId="178" fontId="4" fillId="0" borderId="0" xfId="15" applyNumberFormat="1" applyFont="1" applyAlignment="1">
      <alignment horizontal="center"/>
    </xf>
    <xf numFmtId="171" fontId="4" fillId="0" borderId="0" xfId="15" applyFont="1" applyFill="1" applyAlignment="1">
      <alignment/>
    </xf>
    <xf numFmtId="1" fontId="4" fillId="0" borderId="0" xfId="0" applyNumberFormat="1" applyFont="1" applyFill="1" applyAlignment="1">
      <alignment horizontal="right"/>
    </xf>
    <xf numFmtId="1" fontId="4" fillId="0" borderId="0" xfId="0" applyNumberFormat="1" applyFont="1" applyFill="1" applyBorder="1" applyAlignment="1">
      <alignment horizontal="right"/>
    </xf>
    <xf numFmtId="1" fontId="6" fillId="0" borderId="0" xfId="0" applyNumberFormat="1" applyFont="1" applyFill="1" applyAlignment="1">
      <alignment horizontal="right"/>
    </xf>
    <xf numFmtId="178" fontId="6" fillId="0" borderId="0" xfId="15" applyNumberFormat="1" applyFont="1" applyFill="1" applyAlignment="1">
      <alignment horizontal="right"/>
    </xf>
    <xf numFmtId="171" fontId="6" fillId="0" borderId="0" xfId="15" applyNumberFormat="1" applyFont="1" applyFill="1" applyAlignment="1">
      <alignment horizontal="right"/>
    </xf>
    <xf numFmtId="15" fontId="6" fillId="0" borderId="0" xfId="0" applyNumberFormat="1" applyFont="1" applyFill="1" applyAlignment="1">
      <alignment horizontal="center"/>
    </xf>
    <xf numFmtId="37" fontId="4" fillId="0" borderId="0" xfId="0" applyNumberFormat="1" applyFont="1" applyFill="1" applyBorder="1" applyAlignment="1">
      <alignment horizontal="center"/>
    </xf>
    <xf numFmtId="0" fontId="4" fillId="0" borderId="0" xfId="0" applyFont="1" applyFill="1" applyAlignment="1">
      <alignment horizontal="justify" vertical="top"/>
    </xf>
    <xf numFmtId="0" fontId="0" fillId="0" borderId="0" xfId="0" applyAlignment="1">
      <alignment horizontal="center"/>
    </xf>
    <xf numFmtId="0" fontId="19" fillId="0" borderId="0" xfId="0" applyFont="1" applyAlignment="1">
      <alignment horizontal="center"/>
    </xf>
    <xf numFmtId="0" fontId="20" fillId="0" borderId="0" xfId="0" applyFont="1" applyAlignment="1">
      <alignment horizontal="center"/>
    </xf>
    <xf numFmtId="0" fontId="21" fillId="0" borderId="0" xfId="0" applyFont="1" applyAlignment="1">
      <alignment horizontal="center"/>
    </xf>
    <xf numFmtId="0" fontId="22" fillId="0" borderId="0" xfId="0" applyFont="1" applyAlignment="1">
      <alignment horizontal="center"/>
    </xf>
    <xf numFmtId="178" fontId="4" fillId="0" borderId="0" xfId="15" applyNumberFormat="1" applyFont="1" applyBorder="1" applyAlignment="1">
      <alignment/>
    </xf>
    <xf numFmtId="0" fontId="4" fillId="0" borderId="0" xfId="0" applyFont="1" applyAlignment="1">
      <alignment wrapText="1"/>
    </xf>
    <xf numFmtId="0" fontId="4" fillId="0" borderId="0" xfId="0" applyFont="1" applyFill="1" applyAlignment="1">
      <alignment wrapText="1"/>
    </xf>
    <xf numFmtId="39" fontId="4" fillId="0" borderId="0" xfId="0" applyNumberFormat="1" applyFont="1" applyFill="1" applyBorder="1" applyAlignment="1">
      <alignment/>
    </xf>
    <xf numFmtId="178" fontId="4" fillId="0" borderId="0" xfId="0" applyNumberFormat="1" applyFont="1" applyAlignment="1">
      <alignment/>
    </xf>
    <xf numFmtId="0" fontId="4" fillId="0" borderId="0" xfId="0" applyFont="1" applyAlignment="1">
      <alignment/>
    </xf>
    <xf numFmtId="178" fontId="4" fillId="0" borderId="6" xfId="15" applyNumberFormat="1" applyFont="1" applyBorder="1" applyAlignment="1">
      <alignment/>
    </xf>
    <xf numFmtId="178" fontId="4" fillId="8" borderId="1" xfId="15" applyNumberFormat="1" applyFont="1" applyFill="1" applyBorder="1" applyAlignment="1">
      <alignment/>
    </xf>
    <xf numFmtId="178" fontId="4" fillId="0" borderId="0" xfId="15" applyNumberFormat="1" applyFont="1" applyFill="1" applyBorder="1" applyAlignment="1">
      <alignment horizontal="right"/>
    </xf>
    <xf numFmtId="178" fontId="23" fillId="0" borderId="0" xfId="15" applyNumberFormat="1" applyFont="1" applyFill="1" applyBorder="1" applyAlignment="1">
      <alignment horizontal="center"/>
    </xf>
    <xf numFmtId="178" fontId="4" fillId="10" borderId="0" xfId="15" applyNumberFormat="1" applyFont="1" applyFill="1" applyBorder="1" applyAlignment="1">
      <alignment/>
    </xf>
    <xf numFmtId="178" fontId="6" fillId="10" borderId="0" xfId="15" applyNumberFormat="1" applyFont="1" applyFill="1" applyBorder="1" applyAlignment="1">
      <alignment/>
    </xf>
    <xf numFmtId="178" fontId="6" fillId="0" borderId="6" xfId="15" applyNumberFormat="1" applyFont="1" applyFill="1" applyBorder="1" applyAlignment="1">
      <alignment/>
    </xf>
    <xf numFmtId="178" fontId="4" fillId="0" borderId="6" xfId="15" applyNumberFormat="1" applyFont="1" applyFill="1" applyBorder="1" applyAlignment="1">
      <alignment/>
    </xf>
    <xf numFmtId="178" fontId="4" fillId="0" borderId="2" xfId="15" applyNumberFormat="1" applyFont="1" applyFill="1" applyBorder="1" applyAlignment="1">
      <alignment/>
    </xf>
    <xf numFmtId="178" fontId="4" fillId="0" borderId="0" xfId="15" applyNumberFormat="1" applyFont="1" applyFill="1" applyAlignment="1">
      <alignment/>
    </xf>
    <xf numFmtId="169" fontId="4" fillId="0" borderId="0" xfId="0" applyNumberFormat="1" applyFont="1" applyFill="1" applyAlignment="1">
      <alignment/>
    </xf>
    <xf numFmtId="178" fontId="4" fillId="0" borderId="3" xfId="15" applyNumberFormat="1" applyFont="1" applyFill="1" applyBorder="1" applyAlignment="1">
      <alignment horizontal="right" vertical="center"/>
    </xf>
    <xf numFmtId="169" fontId="6" fillId="0" borderId="3" xfId="0" applyNumberFormat="1" applyFont="1" applyFill="1" applyBorder="1" applyAlignment="1">
      <alignment/>
    </xf>
    <xf numFmtId="178" fontId="4" fillId="0" borderId="0" xfId="0" applyNumberFormat="1" applyFont="1" applyFill="1" applyBorder="1" applyAlignment="1">
      <alignment/>
    </xf>
    <xf numFmtId="171" fontId="4" fillId="0" borderId="0" xfId="15" applyNumberFormat="1" applyFont="1" applyFill="1" applyBorder="1" applyAlignment="1">
      <alignment/>
    </xf>
    <xf numFmtId="0" fontId="4" fillId="0" borderId="0" xfId="32" applyFont="1" applyFill="1" applyAlignment="1">
      <alignment horizontal="justify" vertical="top"/>
      <protection/>
    </xf>
    <xf numFmtId="0" fontId="4" fillId="0" borderId="2" xfId="32" applyFont="1" applyFill="1" applyBorder="1">
      <alignment/>
      <protection/>
    </xf>
    <xf numFmtId="3" fontId="4" fillId="0" borderId="0" xfId="32" applyNumberFormat="1" applyFont="1" applyFill="1" applyBorder="1">
      <alignment/>
      <protection/>
    </xf>
    <xf numFmtId="3" fontId="4" fillId="0" borderId="0" xfId="32" applyNumberFormat="1" applyFont="1" applyFill="1">
      <alignment/>
      <protection/>
    </xf>
    <xf numFmtId="3" fontId="4" fillId="0" borderId="2" xfId="32" applyNumberFormat="1" applyFont="1" applyFill="1" applyBorder="1">
      <alignment/>
      <protection/>
    </xf>
    <xf numFmtId="0" fontId="4" fillId="0" borderId="0" xfId="32" applyFont="1" applyFill="1" applyAlignment="1">
      <alignment horizontal="left" vertical="top"/>
      <protection/>
    </xf>
    <xf numFmtId="178" fontId="4" fillId="0" borderId="3" xfId="0" applyNumberFormat="1" applyFont="1" applyFill="1" applyBorder="1" applyAlignment="1">
      <alignment/>
    </xf>
    <xf numFmtId="0" fontId="6" fillId="0" borderId="0" xfId="32" applyFont="1" applyFill="1" applyAlignment="1">
      <alignment horizontal="left"/>
      <protection/>
    </xf>
    <xf numFmtId="0" fontId="4" fillId="0" borderId="0" xfId="32" applyFont="1" applyFill="1" applyAlignment="1" quotePrefix="1">
      <alignment horizontal="justify" vertical="top" wrapText="1"/>
      <protection/>
    </xf>
    <xf numFmtId="0" fontId="6" fillId="0" borderId="0" xfId="32" applyFont="1" applyFill="1">
      <alignment/>
      <protection/>
    </xf>
    <xf numFmtId="0" fontId="4" fillId="0" borderId="0" xfId="32" applyFont="1" applyFill="1" applyAlignment="1">
      <alignment horizontal="justify" vertical="top" wrapText="1"/>
      <protection/>
    </xf>
    <xf numFmtId="0" fontId="0" fillId="0" borderId="0" xfId="0" applyFill="1" applyAlignment="1">
      <alignment wrapText="1"/>
    </xf>
    <xf numFmtId="0" fontId="0" fillId="0" borderId="0" xfId="0" applyFill="1" applyAlignment="1">
      <alignment/>
    </xf>
    <xf numFmtId="0" fontId="4" fillId="0" borderId="0" xfId="32" applyFont="1" applyFill="1" applyAlignment="1">
      <alignment vertical="top"/>
      <protection/>
    </xf>
    <xf numFmtId="0" fontId="6" fillId="0" borderId="0" xfId="32" applyFont="1" applyFill="1" applyAlignment="1">
      <alignment horizontal="right"/>
      <protection/>
    </xf>
    <xf numFmtId="0" fontId="4" fillId="0" borderId="0" xfId="32" applyFont="1" applyFill="1" applyAlignment="1">
      <alignment horizontal="right"/>
      <protection/>
    </xf>
    <xf numFmtId="0" fontId="6" fillId="0" borderId="0" xfId="32" applyFont="1" applyFill="1" applyAlignment="1">
      <alignment horizontal="center"/>
      <protection/>
    </xf>
    <xf numFmtId="0" fontId="4" fillId="0" borderId="0" xfId="32" applyFont="1" applyFill="1" applyAlignment="1">
      <alignment horizontal="left" wrapText="1"/>
      <protection/>
    </xf>
    <xf numFmtId="0" fontId="4" fillId="0" borderId="0" xfId="32" applyFont="1" applyFill="1" applyAlignment="1" quotePrefix="1">
      <alignment horizontal="left" wrapText="1"/>
      <protection/>
    </xf>
    <xf numFmtId="0" fontId="4" fillId="0" borderId="0" xfId="32" applyFont="1" applyFill="1" applyAlignment="1" quotePrefix="1">
      <alignment horizontal="left"/>
      <protection/>
    </xf>
    <xf numFmtId="0" fontId="4" fillId="0" borderId="0" xfId="32" applyFont="1" applyFill="1" applyAlignment="1">
      <alignment/>
      <protection/>
    </xf>
    <xf numFmtId="178" fontId="4" fillId="0" borderId="0" xfId="15" applyNumberFormat="1" applyFont="1" applyFill="1" applyAlignment="1" quotePrefix="1">
      <alignment horizontal="left" wrapText="1"/>
    </xf>
    <xf numFmtId="178" fontId="4" fillId="0" borderId="3" xfId="32" applyNumberFormat="1" applyFont="1" applyFill="1" applyBorder="1" applyAlignment="1" quotePrefix="1">
      <alignment horizontal="left" vertical="center" wrapText="1"/>
      <protection/>
    </xf>
    <xf numFmtId="178" fontId="4" fillId="0" borderId="0" xfId="32" applyNumberFormat="1" applyFont="1" applyFill="1" applyBorder="1" applyAlignment="1" quotePrefix="1">
      <alignment horizontal="left" vertical="center" wrapText="1"/>
      <protection/>
    </xf>
    <xf numFmtId="0" fontId="4" fillId="0" borderId="0" xfId="0" applyFont="1" applyFill="1" applyAlignment="1">
      <alignment horizontal="left" vertical="top"/>
    </xf>
    <xf numFmtId="0" fontId="4" fillId="0" borderId="0" xfId="0" applyFont="1" applyAlignment="1">
      <alignment horizontal="justify" vertical="top" wrapText="1"/>
    </xf>
    <xf numFmtId="169" fontId="4" fillId="0" borderId="7" xfId="15" applyNumberFormat="1" applyFont="1" applyFill="1" applyBorder="1" applyAlignment="1">
      <alignment horizontal="right" vertical="top"/>
    </xf>
    <xf numFmtId="0" fontId="4" fillId="0" borderId="0" xfId="0" applyFont="1" applyAlignment="1">
      <alignment vertical="top"/>
    </xf>
    <xf numFmtId="0" fontId="4" fillId="0" borderId="6" xfId="32" applyFont="1" applyFill="1" applyBorder="1" applyAlignment="1">
      <alignment vertical="top"/>
      <protection/>
    </xf>
    <xf numFmtId="0" fontId="4" fillId="0" borderId="8" xfId="32" applyFont="1" applyFill="1" applyBorder="1" applyAlignment="1">
      <alignment vertical="top"/>
      <protection/>
    </xf>
    <xf numFmtId="0" fontId="4" fillId="0" borderId="9" xfId="32" applyFont="1" applyFill="1" applyBorder="1" applyAlignment="1">
      <alignment vertical="top"/>
      <protection/>
    </xf>
    <xf numFmtId="0" fontId="4" fillId="0" borderId="10" xfId="32" applyFont="1" applyFill="1" applyBorder="1" applyAlignment="1">
      <alignment vertical="top"/>
      <protection/>
    </xf>
    <xf numFmtId="0" fontId="4" fillId="0" borderId="11" xfId="32" applyFont="1" applyFill="1" applyBorder="1" applyAlignment="1">
      <alignment vertical="top"/>
      <protection/>
    </xf>
    <xf numFmtId="0" fontId="4" fillId="0" borderId="0" xfId="32" applyFont="1" applyFill="1" applyAlignment="1">
      <alignment horizontal="left" vertical="top" wrapText="1"/>
      <protection/>
    </xf>
    <xf numFmtId="0" fontId="4" fillId="0" borderId="0" xfId="0" applyFont="1" applyFill="1" applyAlignment="1">
      <alignment vertical="top" wrapText="1"/>
    </xf>
    <xf numFmtId="0" fontId="4" fillId="0" borderId="0" xfId="0" applyFont="1" applyFill="1" applyAlignment="1">
      <alignment vertical="top" wrapText="1"/>
    </xf>
    <xf numFmtId="0" fontId="4" fillId="0" borderId="0" xfId="32" applyFont="1" applyAlignment="1">
      <alignment vertical="top" wrapText="1"/>
      <protection/>
    </xf>
    <xf numFmtId="0" fontId="0" fillId="0" borderId="0" xfId="0" applyAlignment="1">
      <alignment vertical="top" wrapText="1"/>
    </xf>
    <xf numFmtId="0" fontId="4" fillId="0" borderId="12" xfId="32" applyFont="1" applyFill="1" applyBorder="1" applyAlignment="1">
      <alignment vertical="top"/>
      <protection/>
    </xf>
    <xf numFmtId="0" fontId="8" fillId="0" borderId="0" xfId="0" applyFont="1" applyFill="1" applyAlignment="1">
      <alignment horizontal="center"/>
    </xf>
    <xf numFmtId="0" fontId="3" fillId="7" borderId="0" xfId="0" applyFont="1" applyFill="1" applyAlignment="1">
      <alignment horizontal="center"/>
    </xf>
    <xf numFmtId="0" fontId="3" fillId="11" borderId="0" xfId="0" applyFont="1" applyFill="1" applyAlignment="1">
      <alignment horizontal="center"/>
    </xf>
    <xf numFmtId="0" fontId="7" fillId="7" borderId="0" xfId="0" applyFont="1" applyFill="1" applyAlignment="1">
      <alignment horizontal="center"/>
    </xf>
    <xf numFmtId="0" fontId="7" fillId="11" borderId="0" xfId="0" applyFont="1" applyFill="1" applyAlignment="1">
      <alignment horizontal="center"/>
    </xf>
    <xf numFmtId="0" fontId="3" fillId="7" borderId="0" xfId="0" applyFont="1" applyFill="1" applyBorder="1" applyAlignment="1">
      <alignment horizontal="center"/>
    </xf>
    <xf numFmtId="0" fontId="26" fillId="7" borderId="0" xfId="0" applyFont="1" applyFill="1" applyAlignment="1">
      <alignment horizontal="center"/>
    </xf>
    <xf numFmtId="0" fontId="8" fillId="0" borderId="0" xfId="0" applyFont="1" applyAlignment="1">
      <alignment horizontal="center"/>
    </xf>
    <xf numFmtId="0" fontId="4" fillId="0" borderId="0" xfId="32" applyFont="1" applyFill="1" applyAlignment="1">
      <alignment horizontal="justify" vertical="top" wrapText="1"/>
      <protection/>
    </xf>
    <xf numFmtId="0" fontId="4" fillId="0" borderId="0" xfId="32" applyFont="1" applyFill="1" applyAlignment="1" quotePrefix="1">
      <alignment horizontal="justify" vertical="top" wrapText="1"/>
      <protection/>
    </xf>
    <xf numFmtId="0" fontId="4" fillId="0" borderId="0" xfId="32" applyFont="1" applyFill="1" applyAlignment="1">
      <alignment horizontal="justify" vertical="top"/>
      <protection/>
    </xf>
    <xf numFmtId="0" fontId="4" fillId="0" borderId="0" xfId="32" applyFont="1" applyAlignment="1">
      <alignment horizontal="justify" vertical="top"/>
      <protection/>
    </xf>
    <xf numFmtId="0" fontId="4" fillId="0" borderId="0" xfId="31" applyFont="1" applyAlignment="1">
      <alignment horizontal="justify" vertical="center"/>
      <protection/>
    </xf>
    <xf numFmtId="0" fontId="4" fillId="0" borderId="0" xfId="0" applyFont="1" applyFill="1" applyAlignment="1">
      <alignment horizontal="justify" vertical="top"/>
    </xf>
    <xf numFmtId="0" fontId="4" fillId="0" borderId="0" xfId="0" applyFont="1" applyFill="1" applyAlignment="1">
      <alignment horizontal="justify" vertical="top" wrapText="1"/>
    </xf>
    <xf numFmtId="0" fontId="4" fillId="0" borderId="0" xfId="0" applyFont="1" applyAlignment="1">
      <alignment horizontal="justify" vertical="top" wrapText="1"/>
    </xf>
    <xf numFmtId="0" fontId="4" fillId="7" borderId="0" xfId="32" applyFont="1" applyFill="1" applyAlignment="1">
      <alignment horizontal="left" vertical="top"/>
      <protection/>
    </xf>
    <xf numFmtId="0" fontId="4" fillId="11" borderId="0" xfId="32" applyFont="1" applyFill="1" applyAlignment="1">
      <alignment horizontal="left" vertical="top"/>
      <protection/>
    </xf>
    <xf numFmtId="0" fontId="6" fillId="7" borderId="0" xfId="32" applyFont="1" applyFill="1" applyAlignment="1">
      <alignment horizontal="left" vertical="top"/>
      <protection/>
    </xf>
    <xf numFmtId="0" fontId="6" fillId="11" borderId="0" xfId="32" applyFont="1" applyFill="1" applyAlignment="1">
      <alignment horizontal="left" vertical="top"/>
      <protection/>
    </xf>
    <xf numFmtId="169" fontId="4" fillId="0" borderId="13" xfId="15" applyNumberFormat="1" applyFont="1" applyFill="1" applyBorder="1" applyAlignment="1">
      <alignment horizontal="right" vertical="top"/>
    </xf>
    <xf numFmtId="0" fontId="4" fillId="0" borderId="14" xfId="0" applyFont="1" applyFill="1" applyBorder="1" applyAlignment="1">
      <alignment horizontal="right" vertical="top"/>
    </xf>
    <xf numFmtId="0" fontId="4" fillId="0" borderId="15" xfId="0" applyFont="1" applyFill="1" applyBorder="1" applyAlignment="1">
      <alignment horizontal="right" vertical="top"/>
    </xf>
    <xf numFmtId="0" fontId="4" fillId="0" borderId="16" xfId="32" applyFont="1" applyFill="1" applyBorder="1" applyAlignment="1">
      <alignment vertical="top"/>
      <protection/>
    </xf>
    <xf numFmtId="0" fontId="4" fillId="0" borderId="0" xfId="32" applyFont="1" applyFill="1" applyBorder="1" applyAlignment="1">
      <alignment vertical="top"/>
      <protection/>
    </xf>
    <xf numFmtId="169" fontId="4" fillId="0" borderId="17" xfId="15" applyNumberFormat="1" applyFont="1" applyFill="1" applyBorder="1" applyAlignment="1">
      <alignment horizontal="center" vertical="top"/>
    </xf>
    <xf numFmtId="169" fontId="4" fillId="0" borderId="18" xfId="15" applyNumberFormat="1" applyFont="1" applyFill="1" applyBorder="1" applyAlignment="1">
      <alignment horizontal="center" vertical="top"/>
    </xf>
    <xf numFmtId="0" fontId="4" fillId="0" borderId="18" xfId="32" applyFont="1" applyFill="1" applyBorder="1" applyAlignment="1">
      <alignment vertical="top"/>
      <protection/>
    </xf>
    <xf numFmtId="169" fontId="4" fillId="0" borderId="19" xfId="15" applyNumberFormat="1" applyFont="1" applyFill="1" applyBorder="1" applyAlignment="1">
      <alignment horizontal="center" vertical="top"/>
    </xf>
    <xf numFmtId="0" fontId="4" fillId="0" borderId="8" xfId="32" applyFont="1" applyFill="1" applyBorder="1" applyAlignment="1">
      <alignment horizontal="right" vertical="top"/>
      <protection/>
    </xf>
    <xf numFmtId="169" fontId="4" fillId="0" borderId="6" xfId="15" applyNumberFormat="1" applyFont="1" applyFill="1" applyBorder="1" applyAlignment="1">
      <alignment horizontal="right" vertical="top"/>
    </xf>
    <xf numFmtId="0" fontId="4" fillId="0" borderId="20" xfId="32" applyFont="1" applyFill="1" applyBorder="1" applyAlignment="1">
      <alignment horizontal="right" vertical="top"/>
      <protection/>
    </xf>
    <xf numFmtId="0" fontId="4" fillId="0" borderId="21" xfId="32" applyFont="1" applyFill="1" applyBorder="1" applyAlignment="1">
      <alignment horizontal="center" vertical="top"/>
      <protection/>
    </xf>
    <xf numFmtId="0" fontId="4" fillId="0" borderId="22" xfId="32" applyFont="1" applyFill="1" applyBorder="1" applyAlignment="1">
      <alignment horizontal="center" vertical="top"/>
      <protection/>
    </xf>
    <xf numFmtId="0" fontId="4" fillId="0" borderId="23" xfId="32" applyFont="1" applyFill="1" applyBorder="1" applyAlignment="1">
      <alignment horizontal="center" vertical="top"/>
      <protection/>
    </xf>
    <xf numFmtId="0" fontId="4" fillId="0" borderId="16" xfId="0" applyFont="1" applyFill="1" applyBorder="1" applyAlignment="1">
      <alignment horizontal="center" vertical="top"/>
    </xf>
    <xf numFmtId="0" fontId="4" fillId="0" borderId="0" xfId="0" applyFont="1" applyFill="1" applyAlignment="1">
      <alignment horizontal="center" vertical="top"/>
    </xf>
    <xf numFmtId="0" fontId="4" fillId="0" borderId="18" xfId="0" applyFont="1" applyFill="1" applyBorder="1" applyAlignment="1">
      <alignment horizontal="center" vertical="top"/>
    </xf>
    <xf numFmtId="0" fontId="4" fillId="0" borderId="24" xfId="0" applyFont="1" applyFill="1" applyBorder="1" applyAlignment="1">
      <alignment horizontal="center" vertical="top"/>
    </xf>
    <xf numFmtId="0" fontId="4" fillId="0" borderId="4" xfId="0" applyFont="1" applyFill="1" applyBorder="1" applyAlignment="1">
      <alignment horizontal="center" vertical="top"/>
    </xf>
    <xf numFmtId="0" fontId="4" fillId="0" borderId="25" xfId="0" applyFont="1" applyFill="1" applyBorder="1" applyAlignment="1">
      <alignment horizontal="center" vertical="top"/>
    </xf>
    <xf numFmtId="0" fontId="4" fillId="0" borderId="26" xfId="32" applyFont="1" applyFill="1" applyBorder="1" applyAlignment="1">
      <alignment horizontal="center" vertical="top"/>
      <protection/>
    </xf>
    <xf numFmtId="0" fontId="4" fillId="0" borderId="17" xfId="0" applyFont="1" applyFill="1" applyBorder="1" applyAlignment="1">
      <alignment horizontal="center" vertical="top"/>
    </xf>
    <xf numFmtId="0" fontId="4" fillId="0" borderId="26" xfId="32" applyFont="1" applyFill="1" applyBorder="1" applyAlignment="1">
      <alignment horizontal="center" vertical="top" wrapText="1"/>
      <protection/>
    </xf>
    <xf numFmtId="0" fontId="4" fillId="0" borderId="27" xfId="32" applyFont="1" applyFill="1" applyBorder="1" applyAlignment="1">
      <alignment/>
      <protection/>
    </xf>
    <xf numFmtId="0" fontId="4" fillId="0" borderId="17" xfId="0" applyFont="1" applyFill="1" applyBorder="1" applyAlignment="1">
      <alignment/>
    </xf>
    <xf numFmtId="0" fontId="4" fillId="0" borderId="19" xfId="0" applyFont="1" applyFill="1" applyBorder="1" applyAlignment="1">
      <alignment/>
    </xf>
    <xf numFmtId="0" fontId="4" fillId="0" borderId="28" xfId="32" applyFont="1" applyFill="1" applyBorder="1" applyAlignment="1">
      <alignment horizontal="center" vertical="top"/>
      <protection/>
    </xf>
    <xf numFmtId="0" fontId="4" fillId="0" borderId="25" xfId="32" applyFont="1" applyFill="1" applyBorder="1" applyAlignment="1">
      <alignment horizontal="center" vertical="top"/>
      <protection/>
    </xf>
    <xf numFmtId="0" fontId="4" fillId="0" borderId="4" xfId="32" applyFont="1" applyFill="1" applyBorder="1" applyAlignment="1">
      <alignment horizontal="center" vertical="top"/>
      <protection/>
    </xf>
    <xf numFmtId="0" fontId="4" fillId="0" borderId="29" xfId="32" applyFont="1" applyFill="1" applyBorder="1" applyAlignment="1">
      <alignment horizontal="center" vertical="top"/>
      <protection/>
    </xf>
    <xf numFmtId="0" fontId="4" fillId="0" borderId="0" xfId="32" applyFont="1" applyFill="1" applyAlignment="1" quotePrefix="1">
      <alignment horizontal="left" vertical="top" wrapText="1"/>
      <protection/>
    </xf>
    <xf numFmtId="0" fontId="4" fillId="0" borderId="0" xfId="32" applyFont="1" applyFill="1" applyAlignment="1">
      <alignment wrapText="1"/>
      <protection/>
    </xf>
    <xf numFmtId="0" fontId="4" fillId="0" borderId="0" xfId="32" applyFont="1" applyFill="1" applyAlignment="1">
      <alignment vertical="center" wrapText="1"/>
      <protection/>
    </xf>
    <xf numFmtId="0" fontId="0" fillId="0" borderId="0" xfId="0" applyFill="1" applyAlignment="1">
      <alignment vertical="center" wrapText="1"/>
    </xf>
    <xf numFmtId="0" fontId="4" fillId="0" borderId="0" xfId="32" applyFont="1" applyFill="1" applyAlignment="1">
      <alignment vertical="top" wrapText="1"/>
      <protection/>
    </xf>
    <xf numFmtId="0" fontId="0" fillId="0" borderId="0" xfId="0" applyFill="1" applyAlignment="1">
      <alignment vertical="top" wrapText="1"/>
    </xf>
    <xf numFmtId="0" fontId="4" fillId="0" borderId="0" xfId="32" applyFont="1" applyFill="1" applyAlignment="1" quotePrefix="1">
      <alignment horizontal="justify" vertical="top"/>
      <protection/>
    </xf>
    <xf numFmtId="0" fontId="4" fillId="0" borderId="0" xfId="32" applyFont="1" applyFill="1" applyAlignment="1">
      <alignment horizontal="left" wrapText="1"/>
      <protection/>
    </xf>
    <xf numFmtId="0" fontId="4" fillId="0" borderId="0" xfId="32" applyFont="1" applyFill="1" applyAlignment="1" quotePrefix="1">
      <alignment horizontal="left" wrapText="1"/>
      <protection/>
    </xf>
    <xf numFmtId="0" fontId="0" fillId="0" borderId="0" xfId="0" applyAlignment="1">
      <alignment horizontal="left" vertical="top" wrapText="1"/>
    </xf>
    <xf numFmtId="0" fontId="0" fillId="0" borderId="0" xfId="0" applyFill="1" applyAlignment="1">
      <alignment wrapText="1"/>
    </xf>
  </cellXfs>
  <cellStyles count="27">
    <cellStyle name="Normal" xfId="0"/>
    <cellStyle name="Comma" xfId="15"/>
    <cellStyle name="Comma [0]" xfId="16"/>
    <cellStyle name="Currency" xfId="17"/>
    <cellStyle name="Currency [0]" xfId="18"/>
    <cellStyle name="custom" xfId="19"/>
    <cellStyle name="Date" xfId="20"/>
    <cellStyle name="E&amp;Y House" xfId="21"/>
    <cellStyle name="Fixed" xfId="22"/>
    <cellStyle name="Followed Hyperlink" xfId="23"/>
    <cellStyle name="Grey" xfId="24"/>
    <cellStyle name="HEADING1" xfId="25"/>
    <cellStyle name="HEADING2" xfId="26"/>
    <cellStyle name="Hyperlink" xfId="27"/>
    <cellStyle name="Input [yellow]" xfId="28"/>
    <cellStyle name="no dec" xfId="29"/>
    <cellStyle name="Normal - Style1" xfId="30"/>
    <cellStyle name="Normal_Notes" xfId="31"/>
    <cellStyle name="Normal_Sheet5" xfId="32"/>
    <cellStyle name="Œ…‹æØ‚è [0.00]_laroux" xfId="33"/>
    <cellStyle name="Œ…‹æØ‚è_laroux" xfId="34"/>
    <cellStyle name="Percent" xfId="35"/>
    <cellStyle name="Percent [2]" xfId="36"/>
    <cellStyle name="percentage" xfId="37"/>
    <cellStyle name="shade" xfId="38"/>
    <cellStyle name="SHADETOTAL-AKS" xfId="39"/>
    <cellStyle name="Total" xfId="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S0029TBS\LOCALS~1\Temp\C.Lotus.Notes.Data\KGTB%20Consol%20FS%206-%20RM%20-Apr%2030-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1\S0029TBS\LOCALS~1\Temp\C.Lotus.Notes.Data\Tricubes%20Berhad_Group_09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sheetName val="PL"/>
      <sheetName val="Journal"/>
      <sheetName val="Consol P&amp;L"/>
      <sheetName val="Consol BS"/>
      <sheetName val="Consol P&amp;L(TTI mgmt)"/>
      <sheetName val="Performance Indices"/>
      <sheetName val="PPE"/>
      <sheetName val="T.receivables"/>
      <sheetName val="Sheet3"/>
      <sheetName val="Sales"/>
      <sheetName val="Op loss"/>
    </sheetNames>
    <sheetDataSet>
      <sheetData sheetId="4">
        <row r="18">
          <cell r="BX18">
            <v>4925673.36095485</v>
          </cell>
        </row>
        <row r="22">
          <cell r="BX22">
            <v>960139.2405222222</v>
          </cell>
        </row>
        <row r="26">
          <cell r="BX26">
            <v>7437878.976688799</v>
          </cell>
        </row>
        <row r="31">
          <cell r="BO31">
            <v>1137391.43</v>
          </cell>
          <cell r="BX31">
            <v>1892927.8321541466</v>
          </cell>
        </row>
        <row r="50">
          <cell r="BX50">
            <v>9370.5885</v>
          </cell>
        </row>
        <row r="52">
          <cell r="BX52">
            <v>103662.42795</v>
          </cell>
        </row>
        <row r="53">
          <cell r="BX53">
            <v>902646.6673928255</v>
          </cell>
        </row>
        <row r="59">
          <cell r="BX59">
            <v>5807743.249341618</v>
          </cell>
        </row>
        <row r="67">
          <cell r="BX67">
            <v>385677.635822</v>
          </cell>
        </row>
        <row r="72">
          <cell r="BX72">
            <v>381124.42</v>
          </cell>
        </row>
        <row r="78">
          <cell r="BX78">
            <v>207252.266</v>
          </cell>
        </row>
        <row r="86">
          <cell r="BX86">
            <v>148.60003128421712</v>
          </cell>
        </row>
        <row r="87">
          <cell r="BX87">
            <v>63843.799999999996</v>
          </cell>
        </row>
        <row r="88">
          <cell r="BX88">
            <v>1623172.595978975</v>
          </cell>
        </row>
        <row r="96">
          <cell r="BW96">
            <v>5603510</v>
          </cell>
        </row>
        <row r="98">
          <cell r="BX98">
            <v>-15055.55518171224</v>
          </cell>
        </row>
        <row r="99">
          <cell r="BX99">
            <v>1717230.5608542184</v>
          </cell>
        </row>
      </sheetData>
      <sheetData sheetId="5">
        <row r="18">
          <cell r="BM18">
            <v>25769</v>
          </cell>
          <cell r="CI18">
            <v>24238490.48025188</v>
          </cell>
          <cell r="CJ18">
            <v>2900651.2646201043</v>
          </cell>
          <cell r="CK18">
            <v>-1370219.2691897284</v>
          </cell>
        </row>
        <row r="25">
          <cell r="BM25">
            <v>-23043</v>
          </cell>
        </row>
        <row r="31">
          <cell r="BM31">
            <v>22</v>
          </cell>
        </row>
        <row r="32">
          <cell r="BM32">
            <v>-1285</v>
          </cell>
        </row>
        <row r="35">
          <cell r="BM35">
            <v>-430</v>
          </cell>
        </row>
        <row r="36">
          <cell r="BM36">
            <v>-45</v>
          </cell>
        </row>
        <row r="37">
          <cell r="BM37">
            <v>-173</v>
          </cell>
        </row>
        <row r="38">
          <cell r="BM38">
            <v>0</v>
          </cell>
        </row>
        <row r="39">
          <cell r="BM39">
            <v>-13</v>
          </cell>
        </row>
        <row r="48">
          <cell r="BM48">
            <v>-31</v>
          </cell>
        </row>
        <row r="50">
          <cell r="CI50">
            <v>618002.2716754283</v>
          </cell>
          <cell r="CJ50">
            <v>152015.1072456898</v>
          </cell>
        </row>
        <row r="53">
          <cell r="BM53">
            <v>-309</v>
          </cell>
        </row>
        <row r="60">
          <cell r="BK60">
            <v>460649.183349787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alance Sheet"/>
      <sheetName val="WORKING_Balance Sheet"/>
      <sheetName val="CF"/>
      <sheetName val="WORKING_CF_YTD"/>
      <sheetName val="WORKING_CF_MTD"/>
      <sheetName val="Profit &amp; Loss"/>
      <sheetName val="WORKING PnL_YTD"/>
      <sheetName val="WORKING PnL_MTD"/>
    </sheetNames>
    <sheetDataSet>
      <sheetData sheetId="3">
        <row r="14">
          <cell r="P14">
            <v>0</v>
          </cell>
        </row>
      </sheetData>
      <sheetData sheetId="4">
        <row r="14">
          <cell r="P14">
            <v>0</v>
          </cell>
        </row>
        <row r="15">
          <cell r="P15">
            <v>0</v>
          </cell>
        </row>
        <row r="16">
          <cell r="P16">
            <v>0</v>
          </cell>
        </row>
        <row r="17">
          <cell r="P17">
            <v>0</v>
          </cell>
        </row>
        <row r="26">
          <cell r="P26">
            <v>0</v>
          </cell>
        </row>
        <row r="27">
          <cell r="P27">
            <v>0</v>
          </cell>
        </row>
        <row r="28">
          <cell r="P28">
            <v>0</v>
          </cell>
        </row>
        <row r="29">
          <cell r="P29">
            <v>0</v>
          </cell>
        </row>
        <row r="41">
          <cell r="P41">
            <v>0</v>
          </cell>
        </row>
        <row r="44">
          <cell r="P44">
            <v>0</v>
          </cell>
        </row>
        <row r="51">
          <cell r="P51">
            <v>0</v>
          </cell>
        </row>
        <row r="52">
          <cell r="P52">
            <v>0</v>
          </cell>
        </row>
        <row r="53">
          <cell r="P5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9:C22"/>
  <sheetViews>
    <sheetView showGridLines="0" workbookViewId="0" topLeftCell="A20">
      <selection activeCell="E4" sqref="E4"/>
    </sheetView>
  </sheetViews>
  <sheetFormatPr defaultColWidth="9.140625" defaultRowHeight="12.75"/>
  <cols>
    <col min="3" max="3" width="50.00390625" style="0" customWidth="1"/>
  </cols>
  <sheetData>
    <row r="9" ht="12.75">
      <c r="C9" s="88"/>
    </row>
    <row r="10" ht="12.75">
      <c r="C10" s="88"/>
    </row>
    <row r="11" ht="12.75">
      <c r="C11" s="88"/>
    </row>
    <row r="12" ht="12.75">
      <c r="C12" s="88"/>
    </row>
    <row r="13" ht="15.75">
      <c r="C13" s="90" t="s">
        <v>163</v>
      </c>
    </row>
    <row r="14" ht="14.25">
      <c r="C14" s="91" t="s">
        <v>164</v>
      </c>
    </row>
    <row r="15" ht="14.25">
      <c r="C15" s="91" t="s">
        <v>0</v>
      </c>
    </row>
    <row r="16" ht="12.75">
      <c r="C16" s="88"/>
    </row>
    <row r="17" ht="12.75">
      <c r="C17" s="89"/>
    </row>
    <row r="18" ht="15">
      <c r="C18" s="92" t="s">
        <v>165</v>
      </c>
    </row>
    <row r="19" ht="15">
      <c r="C19" s="92" t="s">
        <v>166</v>
      </c>
    </row>
    <row r="20" ht="12.75">
      <c r="C20" s="89"/>
    </row>
    <row r="21" ht="12.75">
      <c r="C21" s="89"/>
    </row>
    <row r="22" ht="12.75">
      <c r="C22" s="89"/>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I86"/>
  <sheetViews>
    <sheetView workbookViewId="0" topLeftCell="A43">
      <selection activeCell="B48" sqref="B48"/>
    </sheetView>
  </sheetViews>
  <sheetFormatPr defaultColWidth="9.140625" defaultRowHeight="12.75"/>
  <cols>
    <col min="1" max="1" width="25.00390625" style="1" customWidth="1"/>
    <col min="2" max="2" width="3.7109375" style="1" customWidth="1"/>
    <col min="3" max="4" width="17.140625" style="1" customWidth="1"/>
    <col min="5" max="5" width="3.7109375" style="1" customWidth="1"/>
    <col min="6" max="6" width="17.140625" style="1" customWidth="1"/>
    <col min="7" max="7" width="17.00390625" style="1" customWidth="1"/>
    <col min="8" max="16384" width="9.140625" style="1" customWidth="1"/>
  </cols>
  <sheetData>
    <row r="1" spans="1:7" s="9" customFormat="1" ht="12">
      <c r="A1" s="154" t="s">
        <v>119</v>
      </c>
      <c r="B1" s="154"/>
      <c r="C1" s="154"/>
      <c r="D1" s="154"/>
      <c r="E1" s="154"/>
      <c r="F1" s="155"/>
      <c r="G1" s="155"/>
    </row>
    <row r="2" spans="1:7" ht="12">
      <c r="A2" s="156" t="s">
        <v>0</v>
      </c>
      <c r="B2" s="156"/>
      <c r="C2" s="156"/>
      <c r="D2" s="156"/>
      <c r="E2" s="156"/>
      <c r="F2" s="157"/>
      <c r="G2" s="157"/>
    </row>
    <row r="3" spans="1:7" s="9" customFormat="1" ht="12">
      <c r="A3" s="46"/>
      <c r="B3" s="46"/>
      <c r="C3" s="46"/>
      <c r="D3" s="47"/>
      <c r="E3" s="46"/>
      <c r="F3" s="47"/>
      <c r="G3" s="47"/>
    </row>
    <row r="4" spans="1:7" s="9" customFormat="1" ht="12">
      <c r="A4" s="154" t="s">
        <v>120</v>
      </c>
      <c r="B4" s="154"/>
      <c r="C4" s="154"/>
      <c r="D4" s="154"/>
      <c r="E4" s="154"/>
      <c r="F4" s="155"/>
      <c r="G4" s="155"/>
    </row>
    <row r="5" spans="1:7" s="9" customFormat="1" ht="12">
      <c r="A5" s="154" t="s">
        <v>126</v>
      </c>
      <c r="B5" s="154"/>
      <c r="C5" s="154"/>
      <c r="D5" s="154"/>
      <c r="E5" s="154"/>
      <c r="F5" s="155"/>
      <c r="G5" s="155"/>
    </row>
    <row r="6" spans="1:7" s="3" customFormat="1" ht="12">
      <c r="A6" s="153"/>
      <c r="B6" s="153"/>
      <c r="C6" s="153"/>
      <c r="D6" s="153"/>
      <c r="E6" s="153"/>
      <c r="F6" s="153"/>
      <c r="G6" s="153"/>
    </row>
    <row r="7" spans="1:7" s="3" customFormat="1" ht="12">
      <c r="A7" s="74" t="s">
        <v>227</v>
      </c>
      <c r="B7" s="56"/>
      <c r="C7" s="56"/>
      <c r="D7" s="56"/>
      <c r="E7" s="56"/>
      <c r="F7" s="56"/>
      <c r="G7" s="56"/>
    </row>
    <row r="8" spans="1:7" s="3" customFormat="1" ht="12">
      <c r="A8" s="74" t="s">
        <v>226</v>
      </c>
      <c r="B8" s="56"/>
      <c r="C8" s="56"/>
      <c r="D8" s="56"/>
      <c r="E8" s="56"/>
      <c r="F8" s="56"/>
      <c r="G8" s="56"/>
    </row>
    <row r="9" spans="1:7" s="3" customFormat="1" ht="12">
      <c r="A9" s="56"/>
      <c r="B9" s="56"/>
      <c r="C9" s="56"/>
      <c r="D9" s="56"/>
      <c r="E9" s="56"/>
      <c r="F9" s="56"/>
      <c r="G9" s="56"/>
    </row>
    <row r="10" spans="3:7" ht="12.75">
      <c r="C10" s="158" t="s">
        <v>238</v>
      </c>
      <c r="D10" s="158"/>
      <c r="E10" s="15"/>
      <c r="F10" s="158" t="s">
        <v>239</v>
      </c>
      <c r="G10" s="159"/>
    </row>
    <row r="11" spans="3:7" ht="12">
      <c r="C11" s="42" t="s">
        <v>11</v>
      </c>
      <c r="D11" s="42" t="s">
        <v>12</v>
      </c>
      <c r="E11" s="24"/>
      <c r="F11" s="42" t="s">
        <v>13</v>
      </c>
      <c r="G11" s="42" t="s">
        <v>12</v>
      </c>
    </row>
    <row r="12" spans="2:7" ht="12">
      <c r="B12" s="3"/>
      <c r="C12" s="42" t="s">
        <v>14</v>
      </c>
      <c r="D12" s="42" t="s">
        <v>15</v>
      </c>
      <c r="E12" s="24"/>
      <c r="F12" s="42" t="s">
        <v>14</v>
      </c>
      <c r="G12" s="42" t="s">
        <v>16</v>
      </c>
    </row>
    <row r="13" spans="2:7" ht="12">
      <c r="B13" s="16"/>
      <c r="C13" s="42" t="s">
        <v>17</v>
      </c>
      <c r="D13" s="42" t="s">
        <v>17</v>
      </c>
      <c r="E13" s="24"/>
      <c r="F13" s="42" t="s">
        <v>18</v>
      </c>
      <c r="G13" s="42" t="s">
        <v>19</v>
      </c>
    </row>
    <row r="14" spans="2:7" ht="12">
      <c r="B14" s="16"/>
      <c r="C14" s="52">
        <v>38472</v>
      </c>
      <c r="D14" s="52">
        <v>38107</v>
      </c>
      <c r="E14" s="54"/>
      <c r="F14" s="52">
        <v>38472</v>
      </c>
      <c r="G14" s="52">
        <v>38107</v>
      </c>
    </row>
    <row r="15" spans="2:7" ht="12">
      <c r="B15" s="16"/>
      <c r="C15" s="42" t="s">
        <v>130</v>
      </c>
      <c r="D15" s="42" t="s">
        <v>130</v>
      </c>
      <c r="E15" s="24"/>
      <c r="F15" s="42" t="s">
        <v>130</v>
      </c>
      <c r="G15" s="42" t="s">
        <v>130</v>
      </c>
    </row>
    <row r="16" spans="2:7" ht="12">
      <c r="B16" s="3"/>
      <c r="C16" s="57"/>
      <c r="D16" s="57"/>
      <c r="E16" s="58"/>
      <c r="F16" s="58"/>
      <c r="G16" s="59"/>
    </row>
    <row r="17" spans="1:9" s="3" customFormat="1" ht="12">
      <c r="A17" s="17" t="s">
        <v>21</v>
      </c>
      <c r="B17" s="17"/>
      <c r="C17" s="60">
        <f>'[1]Consol P&amp;L(TTI mgmt)'!$BM$18</f>
        <v>25769</v>
      </c>
      <c r="D17" s="70" t="s">
        <v>138</v>
      </c>
      <c r="E17" s="60"/>
      <c r="F17" s="60">
        <f>+C17</f>
        <v>25769</v>
      </c>
      <c r="G17" s="70" t="s">
        <v>138</v>
      </c>
      <c r="H17" s="18"/>
      <c r="I17" s="18"/>
    </row>
    <row r="18" spans="1:9" s="3" customFormat="1" ht="12">
      <c r="A18" s="17"/>
      <c r="B18" s="17"/>
      <c r="C18" s="60"/>
      <c r="D18" s="60"/>
      <c r="E18" s="60"/>
      <c r="F18" s="60"/>
      <c r="G18" s="60"/>
      <c r="H18" s="18"/>
      <c r="I18" s="18"/>
    </row>
    <row r="19" spans="1:9" s="3" customFormat="1" ht="12">
      <c r="A19" s="17" t="s">
        <v>22</v>
      </c>
      <c r="B19" s="17"/>
      <c r="C19" s="60">
        <f>+'[1]Consol P&amp;L(TTI mgmt)'!$BM$25</f>
        <v>-23043</v>
      </c>
      <c r="D19" s="70" t="s">
        <v>138</v>
      </c>
      <c r="E19" s="60"/>
      <c r="F19" s="60">
        <f>+C19</f>
        <v>-23043</v>
      </c>
      <c r="G19" s="70" t="s">
        <v>138</v>
      </c>
      <c r="H19" s="18"/>
      <c r="I19" s="18"/>
    </row>
    <row r="20" spans="1:9" s="3" customFormat="1" ht="12" customHeight="1">
      <c r="A20" s="17"/>
      <c r="B20" s="17"/>
      <c r="C20" s="61"/>
      <c r="D20" s="61"/>
      <c r="E20" s="26"/>
      <c r="F20" s="61"/>
      <c r="G20" s="61"/>
      <c r="H20" s="18"/>
      <c r="I20" s="18"/>
    </row>
    <row r="21" spans="1:9" s="3" customFormat="1" ht="12">
      <c r="A21" s="17" t="s">
        <v>23</v>
      </c>
      <c r="B21" s="17"/>
      <c r="C21" s="60">
        <f>SUM(C17:C20)</f>
        <v>2726</v>
      </c>
      <c r="D21" s="70" t="s">
        <v>138</v>
      </c>
      <c r="E21" s="26"/>
      <c r="F21" s="60">
        <f>SUM(F17:F20)</f>
        <v>2726</v>
      </c>
      <c r="G21" s="70" t="s">
        <v>138</v>
      </c>
      <c r="H21" s="18"/>
      <c r="I21" s="18"/>
    </row>
    <row r="22" spans="1:9" s="3" customFormat="1" ht="13.5" customHeight="1">
      <c r="A22" s="17"/>
      <c r="B22" s="17"/>
      <c r="C22" s="60"/>
      <c r="D22" s="60"/>
      <c r="E22" s="26"/>
      <c r="F22" s="60"/>
      <c r="G22" s="60"/>
      <c r="H22" s="18"/>
      <c r="I22" s="18"/>
    </row>
    <row r="23" spans="1:9" s="17" customFormat="1" ht="12">
      <c r="A23" s="17" t="s">
        <v>24</v>
      </c>
      <c r="C23" s="26">
        <f>+'[1]Consol P&amp;L(TTI mgmt)'!$BM$31</f>
        <v>22</v>
      </c>
      <c r="D23" s="70" t="s">
        <v>138</v>
      </c>
      <c r="E23" s="26"/>
      <c r="F23" s="60">
        <f>+C23</f>
        <v>22</v>
      </c>
      <c r="G23" s="70" t="s">
        <v>138</v>
      </c>
      <c r="H23" s="19"/>
      <c r="I23" s="19"/>
    </row>
    <row r="24" spans="3:9" s="17" customFormat="1" ht="12">
      <c r="C24" s="26"/>
      <c r="D24" s="26"/>
      <c r="E24" s="26"/>
      <c r="F24" s="26"/>
      <c r="G24" s="26"/>
      <c r="H24" s="19"/>
      <c r="I24" s="19"/>
    </row>
    <row r="25" spans="1:9" s="17" customFormat="1" ht="12">
      <c r="A25" s="17" t="s">
        <v>229</v>
      </c>
      <c r="C25" s="26">
        <v>-105</v>
      </c>
      <c r="D25" s="22" t="s">
        <v>138</v>
      </c>
      <c r="E25" s="26"/>
      <c r="F25" s="60">
        <f>+C25</f>
        <v>-105</v>
      </c>
      <c r="G25" s="22" t="s">
        <v>138</v>
      </c>
      <c r="H25" s="19"/>
      <c r="I25" s="19"/>
    </row>
    <row r="26" spans="3:9" s="17" customFormat="1" ht="12">
      <c r="C26" s="26"/>
      <c r="D26" s="26"/>
      <c r="E26" s="26"/>
      <c r="F26" s="26"/>
      <c r="G26" s="26"/>
      <c r="H26" s="19"/>
      <c r="I26" s="19"/>
    </row>
    <row r="27" spans="1:9" s="17" customFormat="1" ht="12">
      <c r="A27" s="17" t="s">
        <v>25</v>
      </c>
      <c r="C27" s="26">
        <f>+'[1]Consol P&amp;L(TTI mgmt)'!$BM$32+'[1]Consol P&amp;L(TTI mgmt)'!$BM$35+'[1]Consol P&amp;L(TTI mgmt)'!$BM$36-C25</f>
        <v>-1655</v>
      </c>
      <c r="D27" s="70" t="s">
        <v>138</v>
      </c>
      <c r="E27" s="26"/>
      <c r="F27" s="60">
        <f>+C27</f>
        <v>-1655</v>
      </c>
      <c r="G27" s="70" t="s">
        <v>138</v>
      </c>
      <c r="H27" s="19"/>
      <c r="I27" s="19"/>
    </row>
    <row r="28" spans="3:9" s="17" customFormat="1" ht="12">
      <c r="C28" s="26"/>
      <c r="D28" s="26"/>
      <c r="E28" s="26"/>
      <c r="F28" s="26"/>
      <c r="G28" s="26"/>
      <c r="H28" s="19"/>
      <c r="I28" s="19"/>
    </row>
    <row r="29" spans="1:9" s="17" customFormat="1" ht="12">
      <c r="A29" s="17" t="s">
        <v>132</v>
      </c>
      <c r="C29" s="26">
        <f>+'[1]Consol P&amp;L(TTI mgmt)'!$BM$37+'[1]Consol P&amp;L(TTI mgmt)'!$BM$38+'[1]Consol P&amp;L(TTI mgmt)'!$BM$39</f>
        <v>-186</v>
      </c>
      <c r="D29" s="70" t="s">
        <v>138</v>
      </c>
      <c r="E29" s="26"/>
      <c r="F29" s="60">
        <f>+C29</f>
        <v>-186</v>
      </c>
      <c r="G29" s="70" t="s">
        <v>138</v>
      </c>
      <c r="H29" s="19"/>
      <c r="I29" s="19"/>
    </row>
    <row r="30" spans="3:9" s="17" customFormat="1" ht="12">
      <c r="C30" s="61"/>
      <c r="D30" s="61"/>
      <c r="E30" s="26"/>
      <c r="F30" s="61"/>
      <c r="G30" s="61"/>
      <c r="H30" s="19"/>
      <c r="I30" s="19"/>
    </row>
    <row r="31" spans="1:9" s="17" customFormat="1" ht="12">
      <c r="A31" s="17" t="s">
        <v>26</v>
      </c>
      <c r="C31" s="26">
        <f>SUM(C21:C30)</f>
        <v>802</v>
      </c>
      <c r="D31" s="70" t="s">
        <v>138</v>
      </c>
      <c r="E31" s="26"/>
      <c r="F31" s="26">
        <f>SUM(F21:F30)</f>
        <v>802</v>
      </c>
      <c r="G31" s="70" t="s">
        <v>138</v>
      </c>
      <c r="H31" s="19"/>
      <c r="I31" s="19"/>
    </row>
    <row r="32" spans="3:9" s="17" customFormat="1" ht="12">
      <c r="C32" s="26"/>
      <c r="D32" s="26"/>
      <c r="E32" s="26"/>
      <c r="F32" s="26"/>
      <c r="G32" s="26"/>
      <c r="H32" s="19"/>
      <c r="I32" s="19"/>
    </row>
    <row r="33" spans="1:9" s="17" customFormat="1" ht="12">
      <c r="A33" s="17" t="s">
        <v>133</v>
      </c>
      <c r="C33" s="26">
        <f>+'[1]Consol P&amp;L(TTI mgmt)'!$BM$48-1</f>
        <v>-32</v>
      </c>
      <c r="D33" s="70" t="s">
        <v>138</v>
      </c>
      <c r="E33" s="26"/>
      <c r="F33" s="60">
        <f>+C33</f>
        <v>-32</v>
      </c>
      <c r="G33" s="70" t="s">
        <v>138</v>
      </c>
      <c r="H33" s="19"/>
      <c r="I33" s="19"/>
    </row>
    <row r="34" spans="3:9" s="17" customFormat="1" ht="12">
      <c r="C34" s="61"/>
      <c r="D34" s="61"/>
      <c r="E34" s="26"/>
      <c r="F34" s="61"/>
      <c r="G34" s="61"/>
      <c r="H34" s="19"/>
      <c r="I34" s="19"/>
    </row>
    <row r="35" spans="1:9" s="17" customFormat="1" ht="12">
      <c r="A35" s="17" t="s">
        <v>27</v>
      </c>
      <c r="C35" s="26">
        <f>SUM(C31:C34)</f>
        <v>770</v>
      </c>
      <c r="D35" s="70" t="s">
        <v>138</v>
      </c>
      <c r="E35" s="26"/>
      <c r="F35" s="26">
        <f>SUM(F31:F34)</f>
        <v>770</v>
      </c>
      <c r="G35" s="70" t="s">
        <v>138</v>
      </c>
      <c r="H35" s="19"/>
      <c r="I35" s="19"/>
    </row>
    <row r="36" spans="3:9" s="17" customFormat="1" ht="12">
      <c r="C36" s="26"/>
      <c r="D36" s="26"/>
      <c r="E36" s="26"/>
      <c r="F36" s="26"/>
      <c r="G36" s="26"/>
      <c r="H36" s="19"/>
      <c r="I36" s="19"/>
    </row>
    <row r="37" spans="1:9" s="17" customFormat="1" ht="12">
      <c r="A37" s="17" t="s">
        <v>28</v>
      </c>
      <c r="C37" s="26">
        <f>+'[1]Consol P&amp;L(TTI mgmt)'!$BM$53</f>
        <v>-309</v>
      </c>
      <c r="D37" s="70" t="s">
        <v>138</v>
      </c>
      <c r="E37" s="26"/>
      <c r="F37" s="60">
        <f>+C37</f>
        <v>-309</v>
      </c>
      <c r="G37" s="70" t="s">
        <v>138</v>
      </c>
      <c r="H37" s="19"/>
      <c r="I37" s="19"/>
    </row>
    <row r="38" spans="3:9" s="17" customFormat="1" ht="12">
      <c r="C38" s="61"/>
      <c r="D38" s="61"/>
      <c r="E38" s="26"/>
      <c r="F38" s="61"/>
      <c r="G38" s="61"/>
      <c r="H38" s="19"/>
      <c r="I38" s="19"/>
    </row>
    <row r="39" spans="1:9" s="17" customFormat="1" ht="12">
      <c r="A39" s="17" t="s">
        <v>29</v>
      </c>
      <c r="C39" s="26">
        <f>SUM(C35:C38)</f>
        <v>461</v>
      </c>
      <c r="D39" s="70" t="s">
        <v>138</v>
      </c>
      <c r="E39" s="26"/>
      <c r="F39" s="26">
        <f>SUM(F35:F38)</f>
        <v>461</v>
      </c>
      <c r="G39" s="70" t="s">
        <v>138</v>
      </c>
      <c r="H39" s="19"/>
      <c r="I39" s="19"/>
    </row>
    <row r="40" spans="3:9" s="17" customFormat="1" ht="12">
      <c r="C40" s="26"/>
      <c r="D40" s="26"/>
      <c r="E40" s="26"/>
      <c r="F40" s="26"/>
      <c r="G40" s="26"/>
      <c r="H40" s="19"/>
      <c r="I40" s="19"/>
    </row>
    <row r="41" spans="1:9" s="17" customFormat="1" ht="12">
      <c r="A41" s="17" t="s">
        <v>8</v>
      </c>
      <c r="C41" s="26">
        <v>0</v>
      </c>
      <c r="D41" s="70" t="s">
        <v>138</v>
      </c>
      <c r="E41" s="26"/>
      <c r="F41" s="60">
        <f>+C41</f>
        <v>0</v>
      </c>
      <c r="G41" s="70" t="s">
        <v>138</v>
      </c>
      <c r="H41" s="19"/>
      <c r="I41" s="19"/>
    </row>
    <row r="42" spans="3:9" s="17" customFormat="1" ht="12">
      <c r="C42" s="26"/>
      <c r="D42" s="26"/>
      <c r="E42" s="26"/>
      <c r="F42" s="26"/>
      <c r="G42" s="26"/>
      <c r="H42" s="19"/>
      <c r="I42" s="19"/>
    </row>
    <row r="43" spans="1:9" s="17" customFormat="1" ht="12.75" thickBot="1">
      <c r="A43" s="17" t="s">
        <v>131</v>
      </c>
      <c r="C43" s="62">
        <f>SUM(C39:C42)</f>
        <v>461</v>
      </c>
      <c r="D43" s="71" t="s">
        <v>138</v>
      </c>
      <c r="E43" s="26"/>
      <c r="F43" s="62">
        <f>SUM(F39:F42)</f>
        <v>461</v>
      </c>
      <c r="G43" s="71" t="s">
        <v>138</v>
      </c>
      <c r="H43" s="19"/>
      <c r="I43" s="19"/>
    </row>
    <row r="44" spans="3:9" s="17" customFormat="1" ht="12.75" thickTop="1">
      <c r="C44" s="19"/>
      <c r="D44" s="19"/>
      <c r="E44" s="19"/>
      <c r="F44" s="19"/>
      <c r="G44" s="19"/>
      <c r="H44" s="19"/>
      <c r="I44" s="19"/>
    </row>
    <row r="45" spans="1:9" s="17" customFormat="1" ht="12">
      <c r="A45" s="17" t="s">
        <v>147</v>
      </c>
      <c r="C45" s="96">
        <f>+'Notes B'!F91</f>
        <v>1.2003332812581367</v>
      </c>
      <c r="D45" s="86" t="s">
        <v>138</v>
      </c>
      <c r="E45" s="19"/>
      <c r="F45" s="96">
        <f>+'Notes B'!I91</f>
        <v>1.2003332812581367</v>
      </c>
      <c r="G45" s="86" t="s">
        <v>138</v>
      </c>
      <c r="H45" s="19"/>
      <c r="I45" s="19"/>
    </row>
    <row r="46" spans="3:9" s="17" customFormat="1" ht="12">
      <c r="C46" s="19"/>
      <c r="D46" s="19"/>
      <c r="E46" s="19"/>
      <c r="F46" s="19"/>
      <c r="G46" s="19"/>
      <c r="H46" s="19"/>
      <c r="I46" s="19"/>
    </row>
    <row r="47" spans="1:9" s="17" customFormat="1" ht="12">
      <c r="A47" s="17" t="s">
        <v>148</v>
      </c>
      <c r="C47" s="19"/>
      <c r="D47" s="19"/>
      <c r="E47" s="19"/>
      <c r="F47" s="19"/>
      <c r="G47" s="19"/>
      <c r="H47" s="19"/>
      <c r="I47" s="19"/>
    </row>
    <row r="48" spans="1:9" s="17" customFormat="1" ht="12">
      <c r="A48" s="17" t="s">
        <v>295</v>
      </c>
      <c r="C48" s="19"/>
      <c r="D48" s="19"/>
      <c r="E48" s="19"/>
      <c r="F48" s="19"/>
      <c r="G48" s="19"/>
      <c r="H48" s="19"/>
      <c r="I48" s="19"/>
    </row>
    <row r="49" spans="1:9" s="17" customFormat="1" ht="12">
      <c r="A49" s="17" t="s">
        <v>296</v>
      </c>
      <c r="C49" s="19"/>
      <c r="D49" s="19"/>
      <c r="E49" s="19"/>
      <c r="F49" s="19"/>
      <c r="G49" s="19"/>
      <c r="H49" s="19"/>
      <c r="I49" s="19"/>
    </row>
    <row r="50" spans="3:9" s="17" customFormat="1" ht="12">
      <c r="C50" s="19"/>
      <c r="D50" s="19"/>
      <c r="E50" s="19"/>
      <c r="F50" s="19"/>
      <c r="G50" s="19"/>
      <c r="H50" s="19"/>
      <c r="I50" s="19"/>
    </row>
    <row r="51" spans="1:9" s="17" customFormat="1" ht="12">
      <c r="A51" s="17" t="s">
        <v>297</v>
      </c>
      <c r="C51" s="19"/>
      <c r="D51" s="19"/>
      <c r="E51" s="19"/>
      <c r="F51" s="19"/>
      <c r="G51" s="19"/>
      <c r="H51" s="19"/>
      <c r="I51" s="19"/>
    </row>
    <row r="52" spans="1:9" s="17" customFormat="1" ht="12">
      <c r="A52" s="17" t="s">
        <v>298</v>
      </c>
      <c r="C52" s="19"/>
      <c r="D52" s="19"/>
      <c r="E52" s="19"/>
      <c r="F52" s="19"/>
      <c r="G52" s="19"/>
      <c r="H52" s="19"/>
      <c r="I52" s="19"/>
    </row>
    <row r="53" spans="3:9" s="17" customFormat="1" ht="12">
      <c r="C53" s="19"/>
      <c r="D53" s="19"/>
      <c r="E53" s="19"/>
      <c r="F53" s="19"/>
      <c r="G53" s="19"/>
      <c r="H53" s="19"/>
      <c r="I53" s="19"/>
    </row>
    <row r="54" spans="3:9" s="17" customFormat="1" ht="12">
      <c r="C54" s="19"/>
      <c r="D54" s="19"/>
      <c r="E54" s="19"/>
      <c r="F54" s="19"/>
      <c r="G54" s="19"/>
      <c r="H54" s="19"/>
      <c r="I54" s="19"/>
    </row>
    <row r="55" spans="3:9" s="17" customFormat="1" ht="12">
      <c r="C55" s="19"/>
      <c r="D55" s="19"/>
      <c r="E55" s="19"/>
      <c r="F55" s="19"/>
      <c r="G55" s="19"/>
      <c r="H55" s="19"/>
      <c r="I55" s="19"/>
    </row>
    <row r="56" spans="3:9" s="17" customFormat="1" ht="12">
      <c r="C56" s="19"/>
      <c r="D56" s="19"/>
      <c r="E56" s="19"/>
      <c r="F56" s="19"/>
      <c r="G56" s="19"/>
      <c r="H56" s="19"/>
      <c r="I56" s="19"/>
    </row>
    <row r="57" spans="3:9" s="17" customFormat="1" ht="12">
      <c r="C57" s="19"/>
      <c r="D57" s="19"/>
      <c r="E57" s="19"/>
      <c r="F57" s="19"/>
      <c r="G57" s="19"/>
      <c r="H57" s="19"/>
      <c r="I57" s="19"/>
    </row>
    <row r="58" spans="3:9" s="17" customFormat="1" ht="12">
      <c r="C58" s="19"/>
      <c r="D58" s="19"/>
      <c r="E58" s="19"/>
      <c r="F58" s="19"/>
      <c r="G58" s="19"/>
      <c r="H58" s="19"/>
      <c r="I58" s="19"/>
    </row>
    <row r="59" spans="3:9" s="17" customFormat="1" ht="12">
      <c r="C59" s="19"/>
      <c r="D59" s="19"/>
      <c r="E59" s="19"/>
      <c r="F59" s="19"/>
      <c r="G59" s="19"/>
      <c r="H59" s="19"/>
      <c r="I59" s="19"/>
    </row>
    <row r="60" spans="3:9" s="17" customFormat="1" ht="12">
      <c r="C60" s="19"/>
      <c r="D60" s="19"/>
      <c r="E60" s="19"/>
      <c r="F60" s="19"/>
      <c r="G60" s="19"/>
      <c r="H60" s="19"/>
      <c r="I60" s="19"/>
    </row>
    <row r="61" spans="3:9" s="17" customFormat="1" ht="12">
      <c r="C61" s="19"/>
      <c r="D61" s="19"/>
      <c r="E61" s="19"/>
      <c r="F61" s="19"/>
      <c r="G61" s="19"/>
      <c r="H61" s="19"/>
      <c r="I61" s="19"/>
    </row>
    <row r="62" spans="3:9" s="17" customFormat="1" ht="12">
      <c r="C62" s="19"/>
      <c r="D62" s="19"/>
      <c r="E62" s="19"/>
      <c r="F62" s="19"/>
      <c r="G62" s="19"/>
      <c r="H62" s="19"/>
      <c r="I62" s="19"/>
    </row>
    <row r="63" spans="3:9" s="17" customFormat="1" ht="12">
      <c r="C63" s="19"/>
      <c r="D63" s="19"/>
      <c r="E63" s="19"/>
      <c r="F63" s="19"/>
      <c r="G63" s="19"/>
      <c r="H63" s="19"/>
      <c r="I63" s="19"/>
    </row>
    <row r="64" spans="3:9" s="17" customFormat="1" ht="12">
      <c r="C64" s="19"/>
      <c r="D64" s="19"/>
      <c r="E64" s="19"/>
      <c r="F64" s="19"/>
      <c r="G64" s="19"/>
      <c r="H64" s="19"/>
      <c r="I64" s="19"/>
    </row>
    <row r="65" spans="3:9" s="17" customFormat="1" ht="12">
      <c r="C65" s="19"/>
      <c r="D65" s="19"/>
      <c r="E65" s="19"/>
      <c r="F65" s="19"/>
      <c r="G65" s="19"/>
      <c r="H65" s="19"/>
      <c r="I65" s="19"/>
    </row>
    <row r="66" spans="3:9" s="17" customFormat="1" ht="12">
      <c r="C66" s="19"/>
      <c r="D66" s="19"/>
      <c r="E66" s="19"/>
      <c r="F66" s="19"/>
      <c r="G66" s="19"/>
      <c r="H66" s="19"/>
      <c r="I66" s="19"/>
    </row>
    <row r="67" spans="3:9" s="17" customFormat="1" ht="12">
      <c r="C67" s="19"/>
      <c r="D67" s="19"/>
      <c r="E67" s="19"/>
      <c r="F67" s="19"/>
      <c r="G67" s="19"/>
      <c r="H67" s="19"/>
      <c r="I67" s="19"/>
    </row>
    <row r="68" spans="3:9" s="17" customFormat="1" ht="12">
      <c r="C68" s="19"/>
      <c r="D68" s="19"/>
      <c r="E68" s="19"/>
      <c r="F68" s="19"/>
      <c r="G68" s="19"/>
      <c r="H68" s="19"/>
      <c r="I68" s="19"/>
    </row>
    <row r="69" spans="3:9" s="17" customFormat="1" ht="12">
      <c r="C69" s="19"/>
      <c r="D69" s="19"/>
      <c r="E69" s="19"/>
      <c r="F69" s="19"/>
      <c r="G69" s="19"/>
      <c r="H69" s="19"/>
      <c r="I69" s="19"/>
    </row>
    <row r="70" spans="3:9" s="17" customFormat="1" ht="12">
      <c r="C70" s="19"/>
      <c r="D70" s="19"/>
      <c r="E70" s="19"/>
      <c r="F70" s="19"/>
      <c r="G70" s="19"/>
      <c r="H70" s="19"/>
      <c r="I70" s="19"/>
    </row>
    <row r="71" spans="3:9" s="17" customFormat="1" ht="12">
      <c r="C71" s="19"/>
      <c r="D71" s="19"/>
      <c r="E71" s="19"/>
      <c r="F71" s="19"/>
      <c r="G71" s="19"/>
      <c r="H71" s="19"/>
      <c r="I71" s="19"/>
    </row>
    <row r="72" spans="3:9" s="17" customFormat="1" ht="12">
      <c r="C72" s="19"/>
      <c r="D72" s="19"/>
      <c r="E72" s="19"/>
      <c r="F72" s="19"/>
      <c r="G72" s="19"/>
      <c r="H72" s="19"/>
      <c r="I72" s="19"/>
    </row>
    <row r="73" spans="3:9" s="17" customFormat="1" ht="12">
      <c r="C73" s="19"/>
      <c r="D73" s="19"/>
      <c r="E73" s="19"/>
      <c r="F73" s="19"/>
      <c r="G73" s="19"/>
      <c r="H73" s="19"/>
      <c r="I73" s="19"/>
    </row>
    <row r="74" spans="3:9" s="17" customFormat="1" ht="12">
      <c r="C74" s="19"/>
      <c r="D74" s="19"/>
      <c r="E74" s="19"/>
      <c r="F74" s="19"/>
      <c r="G74" s="19"/>
      <c r="H74" s="19"/>
      <c r="I74" s="19"/>
    </row>
    <row r="75" spans="3:9" s="17" customFormat="1" ht="12">
      <c r="C75" s="19"/>
      <c r="D75" s="19"/>
      <c r="E75" s="19"/>
      <c r="F75" s="19"/>
      <c r="G75" s="19"/>
      <c r="H75" s="19"/>
      <c r="I75" s="19"/>
    </row>
    <row r="76" spans="3:9" s="17" customFormat="1" ht="12">
      <c r="C76" s="19"/>
      <c r="D76" s="19"/>
      <c r="E76" s="19"/>
      <c r="F76" s="19"/>
      <c r="G76" s="19"/>
      <c r="H76" s="19"/>
      <c r="I76" s="19"/>
    </row>
    <row r="77" spans="3:9" s="17" customFormat="1" ht="12">
      <c r="C77" s="19"/>
      <c r="D77" s="19"/>
      <c r="E77" s="19"/>
      <c r="F77" s="19"/>
      <c r="G77" s="19"/>
      <c r="H77" s="19"/>
      <c r="I77" s="19"/>
    </row>
    <row r="78" spans="3:9" s="17" customFormat="1" ht="12">
      <c r="C78" s="19"/>
      <c r="D78" s="19"/>
      <c r="E78" s="19"/>
      <c r="F78" s="19"/>
      <c r="G78" s="19"/>
      <c r="H78" s="19"/>
      <c r="I78" s="19"/>
    </row>
    <row r="79" spans="3:9" s="17" customFormat="1" ht="12">
      <c r="C79" s="19"/>
      <c r="D79" s="19"/>
      <c r="E79" s="19"/>
      <c r="F79" s="19"/>
      <c r="G79" s="19"/>
      <c r="H79" s="19"/>
      <c r="I79" s="19"/>
    </row>
    <row r="80" spans="3:9" s="17" customFormat="1" ht="12">
      <c r="C80" s="19"/>
      <c r="D80" s="19"/>
      <c r="E80" s="19"/>
      <c r="F80" s="19"/>
      <c r="G80" s="19"/>
      <c r="H80" s="19"/>
      <c r="I80" s="19"/>
    </row>
    <row r="81" spans="3:9" s="17" customFormat="1" ht="12">
      <c r="C81" s="19"/>
      <c r="D81" s="19"/>
      <c r="E81" s="19"/>
      <c r="F81" s="19"/>
      <c r="G81" s="19"/>
      <c r="H81" s="19"/>
      <c r="I81" s="19"/>
    </row>
    <row r="82" spans="3:9" s="17" customFormat="1" ht="12">
      <c r="C82" s="19"/>
      <c r="D82" s="19"/>
      <c r="E82" s="19"/>
      <c r="F82" s="19"/>
      <c r="G82" s="19"/>
      <c r="H82" s="19"/>
      <c r="I82" s="19"/>
    </row>
    <row r="83" spans="3:9" s="17" customFormat="1" ht="12">
      <c r="C83" s="19"/>
      <c r="D83" s="19"/>
      <c r="E83" s="19"/>
      <c r="F83" s="19"/>
      <c r="G83" s="19"/>
      <c r="H83" s="19"/>
      <c r="I83" s="19"/>
    </row>
    <row r="84" spans="3:9" s="17" customFormat="1" ht="12">
      <c r="C84" s="19"/>
      <c r="D84" s="19"/>
      <c r="E84" s="19"/>
      <c r="F84" s="19"/>
      <c r="G84" s="19"/>
      <c r="H84" s="19"/>
      <c r="I84" s="19"/>
    </row>
    <row r="85" spans="3:9" s="17" customFormat="1" ht="12">
      <c r="C85" s="19"/>
      <c r="D85" s="19"/>
      <c r="E85" s="19"/>
      <c r="F85" s="19"/>
      <c r="G85" s="19"/>
      <c r="H85" s="19"/>
      <c r="I85" s="19"/>
    </row>
    <row r="86" spans="3:9" s="17" customFormat="1" ht="12">
      <c r="C86" s="19"/>
      <c r="D86" s="19"/>
      <c r="E86" s="19"/>
      <c r="F86" s="19"/>
      <c r="G86" s="19"/>
      <c r="H86" s="19"/>
      <c r="I86" s="19"/>
    </row>
    <row r="87" s="17" customFormat="1" ht="12"/>
    <row r="88" s="17" customFormat="1" ht="12"/>
    <row r="89" s="17" customFormat="1" ht="12"/>
    <row r="90" s="17" customFormat="1" ht="12"/>
    <row r="91" s="17" customFormat="1" ht="12"/>
    <row r="92" s="17" customFormat="1" ht="12"/>
    <row r="93" s="17" customFormat="1" ht="12"/>
    <row r="94" s="17" customFormat="1" ht="12"/>
    <row r="95" s="17" customFormat="1" ht="12"/>
    <row r="96" s="17" customFormat="1" ht="12"/>
    <row r="97" s="17" customFormat="1" ht="12"/>
    <row r="98" s="17" customFormat="1" ht="12"/>
    <row r="99" s="17" customFormat="1" ht="12"/>
    <row r="100" s="17" customFormat="1" ht="12"/>
    <row r="101" s="17" customFormat="1" ht="12"/>
    <row r="102" s="17" customFormat="1" ht="12"/>
    <row r="103" s="17" customFormat="1" ht="12"/>
    <row r="104" s="17" customFormat="1" ht="12"/>
    <row r="105" s="17" customFormat="1" ht="12"/>
    <row r="106" s="17" customFormat="1" ht="12"/>
    <row r="107" s="17" customFormat="1" ht="12"/>
    <row r="108" s="17" customFormat="1" ht="12"/>
    <row r="109" s="17" customFormat="1" ht="12"/>
    <row r="110" s="17" customFormat="1" ht="12"/>
    <row r="111" s="17" customFormat="1" ht="12"/>
    <row r="112" s="17" customFormat="1" ht="12"/>
    <row r="113" s="17" customFormat="1" ht="12"/>
    <row r="114" s="17" customFormat="1" ht="12"/>
    <row r="115" s="17" customFormat="1" ht="12"/>
    <row r="116" s="17" customFormat="1" ht="12"/>
    <row r="117" s="17" customFormat="1" ht="12"/>
    <row r="118" s="17" customFormat="1" ht="12"/>
    <row r="119" s="17" customFormat="1" ht="12"/>
    <row r="120" s="17" customFormat="1" ht="12"/>
    <row r="121" s="17" customFormat="1" ht="12"/>
    <row r="122" s="17" customFormat="1" ht="12"/>
    <row r="123" s="17" customFormat="1" ht="12"/>
    <row r="124" s="17" customFormat="1" ht="12"/>
    <row r="125" s="17" customFormat="1" ht="12"/>
    <row r="126" s="17" customFormat="1" ht="12"/>
    <row r="127" s="17" customFormat="1" ht="12"/>
    <row r="128" s="17" customFormat="1" ht="12"/>
    <row r="129" s="17" customFormat="1" ht="12"/>
    <row r="130" s="17" customFormat="1" ht="12"/>
    <row r="131" s="17" customFormat="1" ht="12"/>
    <row r="132" s="17" customFormat="1" ht="12"/>
    <row r="133" s="17" customFormat="1" ht="12"/>
    <row r="134" s="17" customFormat="1" ht="12"/>
    <row r="135" s="17" customFormat="1" ht="12"/>
    <row r="136" s="17" customFormat="1" ht="12"/>
    <row r="137" s="17" customFormat="1" ht="12"/>
    <row r="138" s="17" customFormat="1" ht="12"/>
    <row r="139" s="17" customFormat="1" ht="12"/>
    <row r="140" s="17" customFormat="1" ht="12"/>
    <row r="141" s="17" customFormat="1" ht="12"/>
    <row r="142" s="17" customFormat="1" ht="12"/>
    <row r="143" s="17" customFormat="1" ht="12"/>
    <row r="144" s="17" customFormat="1" ht="12"/>
    <row r="145" s="17" customFormat="1" ht="12"/>
    <row r="146" s="17" customFormat="1" ht="12"/>
    <row r="147" s="17" customFormat="1" ht="12"/>
    <row r="148" s="17" customFormat="1" ht="12"/>
    <row r="149" s="17" customFormat="1" ht="12"/>
    <row r="150" s="17" customFormat="1" ht="12"/>
    <row r="151" s="17" customFormat="1" ht="12"/>
    <row r="152" s="17" customFormat="1" ht="12"/>
    <row r="153" s="17" customFormat="1" ht="12"/>
    <row r="154" s="17" customFormat="1" ht="12"/>
    <row r="155" s="17" customFormat="1" ht="12"/>
    <row r="156" s="17" customFormat="1" ht="12"/>
    <row r="157" s="17" customFormat="1" ht="12"/>
    <row r="158" s="17" customFormat="1" ht="12"/>
    <row r="159" s="17" customFormat="1" ht="12"/>
    <row r="160" s="17" customFormat="1" ht="12"/>
    <row r="161" s="17" customFormat="1" ht="12"/>
    <row r="162" s="17" customFormat="1" ht="12"/>
    <row r="163" s="17" customFormat="1" ht="12"/>
    <row r="164" s="17" customFormat="1" ht="12"/>
    <row r="165" s="17" customFormat="1" ht="12"/>
    <row r="166" s="17" customFormat="1" ht="12"/>
    <row r="167" s="17" customFormat="1" ht="12"/>
    <row r="168" s="17" customFormat="1" ht="12"/>
    <row r="169" s="17" customFormat="1" ht="12"/>
    <row r="170" s="17" customFormat="1" ht="12"/>
    <row r="171" s="17" customFormat="1" ht="12"/>
    <row r="172" s="17" customFormat="1" ht="12"/>
    <row r="173" s="17" customFormat="1" ht="12"/>
    <row r="174" s="17" customFormat="1" ht="12"/>
    <row r="175" s="17" customFormat="1" ht="12"/>
    <row r="176" s="17" customFormat="1" ht="12"/>
    <row r="177" s="17" customFormat="1" ht="12"/>
    <row r="178" s="17" customFormat="1" ht="12"/>
    <row r="179" s="17" customFormat="1" ht="12"/>
    <row r="180" s="17" customFormat="1" ht="12"/>
    <row r="181" s="17" customFormat="1" ht="12"/>
    <row r="182" s="17" customFormat="1" ht="12"/>
    <row r="183" s="17" customFormat="1" ht="12"/>
    <row r="184" s="17" customFormat="1" ht="12"/>
    <row r="185" s="17" customFormat="1" ht="12"/>
    <row r="186" s="17" customFormat="1" ht="12"/>
    <row r="187" s="17" customFormat="1" ht="12"/>
    <row r="188" s="17" customFormat="1" ht="12"/>
    <row r="189" s="17" customFormat="1" ht="12"/>
    <row r="190" s="17" customFormat="1" ht="12"/>
    <row r="191" s="17" customFormat="1" ht="12"/>
    <row r="192" s="17" customFormat="1" ht="12"/>
    <row r="193" s="17" customFormat="1" ht="12"/>
    <row r="194" s="17" customFormat="1" ht="12"/>
    <row r="195" s="17" customFormat="1" ht="12"/>
    <row r="196" s="17" customFormat="1" ht="12"/>
    <row r="197" s="17" customFormat="1" ht="12"/>
    <row r="198" s="17" customFormat="1" ht="12"/>
    <row r="199" s="17" customFormat="1" ht="12"/>
    <row r="200" s="17" customFormat="1" ht="12"/>
    <row r="201" s="17" customFormat="1" ht="12"/>
    <row r="202" s="17" customFormat="1" ht="12"/>
    <row r="203" s="17" customFormat="1" ht="12"/>
    <row r="204" s="17" customFormat="1" ht="12"/>
    <row r="205" s="17" customFormat="1" ht="12"/>
    <row r="206" s="17" customFormat="1" ht="12"/>
    <row r="207" s="17" customFormat="1" ht="12"/>
    <row r="208" s="17" customFormat="1" ht="12"/>
    <row r="209" s="17" customFormat="1" ht="12"/>
    <row r="210" s="17" customFormat="1" ht="12"/>
    <row r="211" s="17" customFormat="1" ht="12"/>
    <row r="212" s="17" customFormat="1" ht="12"/>
    <row r="213" s="17" customFormat="1" ht="12"/>
    <row r="214" s="17" customFormat="1" ht="12"/>
    <row r="215" s="17" customFormat="1" ht="12"/>
    <row r="216" s="17" customFormat="1" ht="12"/>
    <row r="217" s="17" customFormat="1" ht="12"/>
    <row r="218" s="17" customFormat="1" ht="12"/>
    <row r="219" s="17" customFormat="1" ht="12"/>
    <row r="220" s="17" customFormat="1" ht="12"/>
    <row r="221" s="17" customFormat="1" ht="12"/>
    <row r="222" s="17" customFormat="1" ht="12"/>
    <row r="223" s="17" customFormat="1" ht="12"/>
    <row r="224" s="17" customFormat="1" ht="12"/>
    <row r="225" s="17" customFormat="1" ht="12"/>
    <row r="226" s="17" customFormat="1" ht="12"/>
    <row r="227" s="17" customFormat="1" ht="12"/>
    <row r="228" s="17" customFormat="1" ht="12"/>
    <row r="229" s="17" customFormat="1" ht="12"/>
    <row r="230" s="17" customFormat="1" ht="12"/>
    <row r="231" s="17" customFormat="1" ht="12"/>
    <row r="232" s="17" customFormat="1" ht="12"/>
    <row r="233" s="17" customFormat="1" ht="12"/>
    <row r="234" s="17" customFormat="1" ht="12"/>
    <row r="235" s="17" customFormat="1" ht="12"/>
    <row r="236" s="17" customFormat="1" ht="12"/>
    <row r="237" s="17" customFormat="1" ht="12"/>
    <row r="238" s="17" customFormat="1" ht="12"/>
    <row r="239" s="17" customFormat="1" ht="12"/>
    <row r="240" s="17" customFormat="1" ht="12"/>
    <row r="241" s="17" customFormat="1" ht="12"/>
    <row r="242" s="17" customFormat="1" ht="12"/>
    <row r="243" s="17" customFormat="1" ht="12"/>
    <row r="244" s="17" customFormat="1" ht="12"/>
    <row r="245" s="17" customFormat="1" ht="12"/>
    <row r="246" s="17" customFormat="1" ht="12"/>
    <row r="247" s="17" customFormat="1" ht="12"/>
    <row r="248" s="17" customFormat="1" ht="12"/>
    <row r="249" s="17" customFormat="1" ht="12"/>
    <row r="250" s="17" customFormat="1" ht="12"/>
    <row r="251" s="17" customFormat="1" ht="12"/>
    <row r="252" s="17" customFormat="1" ht="12"/>
    <row r="253" s="17" customFormat="1" ht="12"/>
    <row r="254" s="17" customFormat="1" ht="12"/>
    <row r="255" s="17" customFormat="1" ht="12"/>
    <row r="256" s="17" customFormat="1" ht="12"/>
    <row r="257" s="17" customFormat="1" ht="12"/>
    <row r="258" s="17" customFormat="1" ht="12"/>
    <row r="259" s="17" customFormat="1" ht="12"/>
    <row r="260" s="17" customFormat="1" ht="12"/>
    <row r="261" s="17" customFormat="1" ht="12"/>
    <row r="262" s="17" customFormat="1" ht="12"/>
    <row r="263" s="17" customFormat="1" ht="12"/>
    <row r="264" s="17" customFormat="1" ht="12"/>
    <row r="265" s="17" customFormat="1" ht="12"/>
    <row r="266" s="17" customFormat="1" ht="12"/>
    <row r="267" s="17" customFormat="1" ht="12"/>
    <row r="268" s="17" customFormat="1" ht="12"/>
    <row r="269" s="17" customFormat="1" ht="12"/>
    <row r="270" s="17" customFormat="1" ht="12"/>
    <row r="271" s="17" customFormat="1" ht="12"/>
    <row r="272" s="17" customFormat="1" ht="12"/>
    <row r="273" s="17" customFormat="1" ht="12"/>
    <row r="274" s="17" customFormat="1" ht="12"/>
    <row r="275" s="17" customFormat="1" ht="12"/>
    <row r="276" s="17" customFormat="1" ht="12"/>
    <row r="277" s="17" customFormat="1" ht="12"/>
    <row r="278" s="17" customFormat="1" ht="12"/>
    <row r="279" s="17" customFormat="1" ht="12"/>
    <row r="280" s="17" customFormat="1" ht="12"/>
    <row r="281" s="17" customFormat="1" ht="12"/>
    <row r="282" s="17" customFormat="1" ht="12"/>
    <row r="283" s="17" customFormat="1" ht="12"/>
    <row r="284" s="17" customFormat="1" ht="12"/>
    <row r="285" s="17" customFormat="1" ht="12"/>
    <row r="286" s="17" customFormat="1" ht="12"/>
    <row r="287" s="17" customFormat="1" ht="12"/>
    <row r="288" s="17" customFormat="1" ht="12"/>
    <row r="289" s="17" customFormat="1" ht="12"/>
    <row r="290" s="17" customFormat="1" ht="12"/>
    <row r="291" s="17" customFormat="1" ht="12"/>
    <row r="292" s="17" customFormat="1" ht="12"/>
    <row r="293" s="17" customFormat="1" ht="12"/>
    <row r="294" s="17" customFormat="1" ht="12"/>
    <row r="295" s="17" customFormat="1" ht="12"/>
    <row r="296" s="17" customFormat="1" ht="12"/>
    <row r="297" s="17" customFormat="1" ht="12"/>
    <row r="298" s="17" customFormat="1" ht="12"/>
    <row r="299" s="17" customFormat="1" ht="12"/>
    <row r="300" s="17" customFormat="1" ht="12"/>
    <row r="301" s="17" customFormat="1" ht="12"/>
    <row r="302" s="17" customFormat="1" ht="12"/>
    <row r="303" s="17" customFormat="1" ht="12"/>
    <row r="304" s="17" customFormat="1" ht="12"/>
    <row r="305" s="17" customFormat="1" ht="12"/>
    <row r="306" s="17" customFormat="1" ht="12"/>
    <row r="307" s="17" customFormat="1" ht="12"/>
    <row r="308" s="17" customFormat="1" ht="12"/>
    <row r="309" s="17" customFormat="1" ht="12"/>
    <row r="310" s="17" customFormat="1" ht="12"/>
    <row r="311" s="17" customFormat="1" ht="12"/>
    <row r="312" s="17" customFormat="1" ht="12"/>
    <row r="313" s="17" customFormat="1" ht="12"/>
    <row r="314" s="17" customFormat="1" ht="12"/>
    <row r="315" s="17" customFormat="1" ht="12"/>
    <row r="316" s="17" customFormat="1" ht="12"/>
    <row r="317" s="17" customFormat="1" ht="12"/>
    <row r="318" s="17" customFormat="1" ht="12"/>
    <row r="319" s="17" customFormat="1" ht="12"/>
    <row r="320" s="17" customFormat="1" ht="12"/>
    <row r="321" s="17" customFormat="1" ht="12"/>
    <row r="322" s="17" customFormat="1" ht="12"/>
    <row r="323" s="17" customFormat="1" ht="12"/>
    <row r="324" s="17" customFormat="1" ht="12"/>
    <row r="325" s="17" customFormat="1" ht="12"/>
    <row r="326" s="17" customFormat="1" ht="12"/>
    <row r="327" s="17" customFormat="1" ht="12"/>
    <row r="328" s="17" customFormat="1" ht="12"/>
    <row r="329" s="17" customFormat="1" ht="12"/>
    <row r="330" s="17" customFormat="1" ht="12"/>
    <row r="331" s="17" customFormat="1" ht="12"/>
    <row r="332" s="17" customFormat="1" ht="12"/>
    <row r="333" s="17" customFormat="1" ht="12"/>
    <row r="334" s="17" customFormat="1" ht="12"/>
    <row r="335" s="17" customFormat="1" ht="12"/>
    <row r="336" s="17" customFormat="1" ht="12"/>
    <row r="337" s="17" customFormat="1" ht="12"/>
    <row r="338" s="17" customFormat="1" ht="12"/>
    <row r="339" s="17" customFormat="1" ht="12"/>
    <row r="340" s="17" customFormat="1" ht="12"/>
    <row r="341" s="17" customFormat="1" ht="12"/>
    <row r="342" s="17" customFormat="1" ht="12"/>
    <row r="343" s="17" customFormat="1" ht="12"/>
    <row r="344" s="17" customFormat="1" ht="12"/>
    <row r="345" s="17" customFormat="1" ht="12"/>
    <row r="346" s="17" customFormat="1" ht="12"/>
    <row r="347" s="17" customFormat="1" ht="12"/>
    <row r="348" s="17" customFormat="1" ht="12"/>
    <row r="349" s="17" customFormat="1" ht="12"/>
    <row r="350" s="17" customFormat="1" ht="12"/>
    <row r="351" s="17" customFormat="1" ht="12"/>
    <row r="352" s="17" customFormat="1" ht="12"/>
    <row r="353" s="17" customFormat="1" ht="12"/>
    <row r="354" s="17" customFormat="1" ht="12"/>
    <row r="355" s="17" customFormat="1" ht="12"/>
    <row r="356" s="17" customFormat="1" ht="12"/>
    <row r="357" s="17" customFormat="1" ht="12"/>
    <row r="358" s="17" customFormat="1" ht="12"/>
    <row r="359" s="17" customFormat="1" ht="12"/>
    <row r="360" s="17" customFormat="1" ht="12"/>
    <row r="361" s="17" customFormat="1" ht="12"/>
    <row r="362" s="17" customFormat="1" ht="12"/>
    <row r="363" s="17" customFormat="1" ht="12"/>
    <row r="364" s="17" customFormat="1" ht="12"/>
    <row r="365" s="17" customFormat="1" ht="12"/>
    <row r="366" s="17" customFormat="1" ht="12"/>
    <row r="367" s="17" customFormat="1" ht="12"/>
    <row r="368" s="17" customFormat="1" ht="12"/>
    <row r="369" s="17" customFormat="1" ht="12"/>
    <row r="370" s="17" customFormat="1" ht="12"/>
    <row r="371" s="17" customFormat="1" ht="12"/>
    <row r="372" s="17" customFormat="1" ht="12"/>
    <row r="373" s="17" customFormat="1" ht="12"/>
    <row r="374" s="17" customFormat="1" ht="12"/>
    <row r="375" s="17" customFormat="1" ht="12"/>
    <row r="376" s="17" customFormat="1" ht="12"/>
    <row r="377" s="17" customFormat="1" ht="12"/>
    <row r="378" s="17" customFormat="1" ht="12"/>
    <row r="379" s="17" customFormat="1" ht="12"/>
    <row r="380" s="17" customFormat="1" ht="12"/>
    <row r="381" s="17" customFormat="1" ht="12"/>
    <row r="382" s="17" customFormat="1" ht="12"/>
    <row r="383" s="17" customFormat="1" ht="12"/>
    <row r="384" s="17" customFormat="1" ht="12"/>
    <row r="385" s="17" customFormat="1" ht="12"/>
    <row r="386" s="17" customFormat="1" ht="12"/>
    <row r="387" s="17" customFormat="1" ht="12"/>
    <row r="388" s="17" customFormat="1" ht="12"/>
    <row r="389" s="17" customFormat="1" ht="12"/>
    <row r="390" s="17" customFormat="1" ht="12"/>
    <row r="391" s="17" customFormat="1" ht="12"/>
    <row r="392" s="17" customFormat="1" ht="12"/>
    <row r="393" s="17" customFormat="1" ht="12"/>
    <row r="394" s="17" customFormat="1" ht="12"/>
    <row r="395" s="17" customFormat="1" ht="12"/>
    <row r="396" s="17" customFormat="1" ht="12"/>
    <row r="397" s="17" customFormat="1" ht="12"/>
    <row r="398" s="17" customFormat="1" ht="12"/>
    <row r="399" s="17" customFormat="1" ht="12"/>
    <row r="400" s="17" customFormat="1" ht="12"/>
    <row r="401" s="17" customFormat="1" ht="12"/>
    <row r="402" s="17" customFormat="1" ht="12"/>
    <row r="403" s="17" customFormat="1" ht="12"/>
    <row r="404" s="17" customFormat="1" ht="12"/>
    <row r="405" s="17" customFormat="1" ht="12"/>
    <row r="406" s="17" customFormat="1" ht="12"/>
    <row r="407" s="17" customFormat="1" ht="12"/>
    <row r="408" s="17" customFormat="1" ht="12"/>
    <row r="409" s="17" customFormat="1" ht="12"/>
    <row r="410" s="17" customFormat="1" ht="12"/>
    <row r="411" s="17" customFormat="1" ht="12"/>
    <row r="412" s="17" customFormat="1" ht="12"/>
    <row r="413" s="17" customFormat="1" ht="12"/>
    <row r="414" s="17" customFormat="1" ht="12"/>
    <row r="415" s="17" customFormat="1" ht="12"/>
    <row r="416" s="17" customFormat="1" ht="12"/>
    <row r="417" s="17" customFormat="1" ht="12"/>
    <row r="418" s="17" customFormat="1" ht="12"/>
    <row r="419" s="17" customFormat="1" ht="12"/>
    <row r="420" s="17" customFormat="1" ht="12"/>
    <row r="421" s="17" customFormat="1" ht="12"/>
    <row r="422" s="17" customFormat="1" ht="12"/>
    <row r="423" s="17" customFormat="1" ht="12"/>
    <row r="424" s="17" customFormat="1" ht="12"/>
    <row r="425" s="17" customFormat="1" ht="12"/>
    <row r="426" s="17" customFormat="1" ht="12"/>
    <row r="427" s="17" customFormat="1" ht="12"/>
    <row r="428" s="17" customFormat="1" ht="12"/>
    <row r="429" s="17" customFormat="1" ht="12"/>
    <row r="430" s="17" customFormat="1" ht="12"/>
    <row r="431" s="17" customFormat="1" ht="12"/>
    <row r="432" s="17" customFormat="1" ht="12"/>
    <row r="433" s="17" customFormat="1" ht="12"/>
    <row r="434" s="17" customFormat="1" ht="12"/>
    <row r="435" s="17" customFormat="1" ht="12"/>
    <row r="436" s="17" customFormat="1" ht="12"/>
    <row r="437" s="17" customFormat="1" ht="12"/>
    <row r="438" s="17" customFormat="1" ht="12"/>
    <row r="439" s="17" customFormat="1" ht="12"/>
    <row r="440" s="17" customFormat="1" ht="12"/>
    <row r="441" s="17" customFormat="1" ht="12"/>
    <row r="442" s="17" customFormat="1" ht="12"/>
    <row r="443" s="17" customFormat="1" ht="12"/>
    <row r="444" s="17" customFormat="1" ht="12"/>
    <row r="445" s="17" customFormat="1" ht="12"/>
    <row r="446" s="17" customFormat="1" ht="12"/>
    <row r="447" s="17" customFormat="1" ht="12"/>
    <row r="448" s="17" customFormat="1" ht="12"/>
    <row r="449" s="17" customFormat="1" ht="12"/>
    <row r="450" s="17" customFormat="1" ht="12"/>
    <row r="451" s="17" customFormat="1" ht="12"/>
    <row r="452" s="17" customFormat="1" ht="12"/>
    <row r="453" s="17" customFormat="1" ht="12"/>
    <row r="454" s="17" customFormat="1" ht="12"/>
    <row r="455" s="17" customFormat="1" ht="12"/>
    <row r="456" s="17" customFormat="1" ht="12"/>
    <row r="457" s="17" customFormat="1" ht="12"/>
    <row r="458" s="17" customFormat="1" ht="12"/>
    <row r="459" s="17" customFormat="1" ht="12"/>
    <row r="460" s="17" customFormat="1" ht="12"/>
    <row r="461" s="17" customFormat="1" ht="12"/>
    <row r="462" s="17" customFormat="1" ht="12"/>
    <row r="463" s="17" customFormat="1" ht="12"/>
    <row r="464" s="17" customFormat="1" ht="12"/>
    <row r="465" s="17" customFormat="1" ht="12"/>
    <row r="466" s="17" customFormat="1" ht="12"/>
    <row r="467" s="17" customFormat="1" ht="12"/>
    <row r="468" s="17" customFormat="1" ht="12"/>
    <row r="469" s="17" customFormat="1" ht="12"/>
    <row r="470" s="17" customFormat="1" ht="12"/>
    <row r="471" s="17" customFormat="1" ht="12"/>
    <row r="472" s="17" customFormat="1" ht="12"/>
    <row r="473" s="17" customFormat="1" ht="12"/>
    <row r="474" s="17" customFormat="1" ht="12"/>
    <row r="475" s="17" customFormat="1" ht="12"/>
    <row r="476" s="17" customFormat="1" ht="12"/>
    <row r="477" s="17" customFormat="1" ht="12"/>
    <row r="478" s="17" customFormat="1" ht="12"/>
    <row r="479" s="17" customFormat="1" ht="12"/>
    <row r="480" s="17" customFormat="1" ht="12"/>
    <row r="481" s="17" customFormat="1" ht="12"/>
    <row r="482" s="17" customFormat="1" ht="12"/>
    <row r="483" s="17" customFormat="1" ht="12"/>
    <row r="484" s="17" customFormat="1" ht="12"/>
    <row r="485" s="17" customFormat="1" ht="12"/>
    <row r="486" s="17" customFormat="1" ht="12"/>
    <row r="487" s="17" customFormat="1" ht="12"/>
    <row r="488" s="17" customFormat="1" ht="12"/>
    <row r="489" s="17" customFormat="1" ht="12"/>
    <row r="490" s="17" customFormat="1" ht="12"/>
    <row r="491" s="17" customFormat="1" ht="12"/>
    <row r="492" s="17" customFormat="1" ht="12"/>
    <row r="493" s="17" customFormat="1" ht="12"/>
    <row r="494" s="17" customFormat="1" ht="12"/>
    <row r="495" s="17" customFormat="1" ht="12"/>
    <row r="496" s="17" customFormat="1" ht="12"/>
    <row r="497" s="17" customFormat="1" ht="12"/>
    <row r="498" s="17" customFormat="1" ht="12"/>
    <row r="499" s="17" customFormat="1" ht="12"/>
    <row r="500" s="17" customFormat="1" ht="12"/>
    <row r="501" s="17" customFormat="1" ht="12"/>
    <row r="502" s="17" customFormat="1" ht="12"/>
    <row r="503" s="17" customFormat="1" ht="12"/>
    <row r="504" s="17" customFormat="1" ht="12"/>
    <row r="505" s="17" customFormat="1" ht="12"/>
    <row r="506" s="17" customFormat="1" ht="12"/>
    <row r="507" s="17" customFormat="1" ht="12"/>
    <row r="508" s="17" customFormat="1" ht="12"/>
    <row r="509" s="17" customFormat="1" ht="12"/>
    <row r="510" s="17" customFormat="1" ht="12"/>
    <row r="511" s="17" customFormat="1" ht="12"/>
    <row r="512" s="17" customFormat="1" ht="12"/>
    <row r="513" s="17" customFormat="1" ht="12"/>
    <row r="514" s="17" customFormat="1" ht="12"/>
    <row r="515" s="17" customFormat="1" ht="12"/>
    <row r="516" s="17" customFormat="1" ht="12"/>
    <row r="517" s="17" customFormat="1" ht="12"/>
    <row r="518" s="17" customFormat="1" ht="12"/>
    <row r="519" s="17" customFormat="1" ht="12"/>
    <row r="520" s="17" customFormat="1" ht="12"/>
    <row r="521" s="17" customFormat="1" ht="12"/>
    <row r="522" s="17" customFormat="1" ht="12"/>
    <row r="523" s="17" customFormat="1" ht="12"/>
    <row r="524" s="17" customFormat="1" ht="12"/>
    <row r="525" s="17" customFormat="1" ht="12"/>
    <row r="526" s="17" customFormat="1" ht="12"/>
    <row r="527" s="17" customFormat="1" ht="12"/>
    <row r="528" s="17" customFormat="1" ht="12"/>
    <row r="529" s="17" customFormat="1" ht="12"/>
    <row r="530" s="17" customFormat="1" ht="12"/>
    <row r="531" s="17" customFormat="1" ht="12"/>
    <row r="532" s="17" customFormat="1" ht="12"/>
    <row r="533" s="17" customFormat="1" ht="12"/>
    <row r="534" s="17" customFormat="1" ht="12"/>
    <row r="535" s="17" customFormat="1" ht="12"/>
    <row r="536" s="17" customFormat="1" ht="12"/>
    <row r="537" s="17" customFormat="1" ht="12"/>
    <row r="538" s="17" customFormat="1" ht="12"/>
    <row r="539" s="17" customFormat="1" ht="12"/>
    <row r="540" s="17" customFormat="1" ht="12"/>
    <row r="541" s="17" customFormat="1" ht="12"/>
    <row r="542" s="17" customFormat="1" ht="12"/>
    <row r="543" s="17" customFormat="1" ht="12"/>
    <row r="544" s="17" customFormat="1" ht="12"/>
    <row r="545" s="17" customFormat="1" ht="12"/>
    <row r="546" s="17" customFormat="1" ht="12"/>
    <row r="547" s="17" customFormat="1" ht="12"/>
    <row r="548" s="17" customFormat="1" ht="12"/>
    <row r="549" s="17" customFormat="1" ht="12"/>
    <row r="550" s="17" customFormat="1" ht="12"/>
    <row r="551" s="17" customFormat="1" ht="12"/>
    <row r="552" s="17" customFormat="1" ht="12"/>
    <row r="553" s="17" customFormat="1" ht="12"/>
    <row r="554" s="17" customFormat="1" ht="12"/>
    <row r="555" s="17" customFormat="1" ht="12"/>
    <row r="556" s="17" customFormat="1" ht="12"/>
    <row r="557" s="17" customFormat="1" ht="12"/>
    <row r="558" s="17" customFormat="1" ht="12"/>
    <row r="559" s="17" customFormat="1" ht="12"/>
    <row r="560" s="17" customFormat="1" ht="12"/>
    <row r="561" s="17" customFormat="1" ht="12"/>
    <row r="562" s="17" customFormat="1" ht="12"/>
    <row r="563" s="17" customFormat="1" ht="12"/>
    <row r="564" s="17" customFormat="1" ht="12"/>
    <row r="565" s="17" customFormat="1" ht="12"/>
    <row r="566" s="17" customFormat="1" ht="12"/>
    <row r="567" s="17" customFormat="1" ht="12"/>
    <row r="568" s="17" customFormat="1" ht="12"/>
    <row r="569" s="17" customFormat="1" ht="12"/>
    <row r="570" s="17" customFormat="1" ht="12"/>
    <row r="571" s="17" customFormat="1" ht="12"/>
    <row r="572" s="17" customFormat="1" ht="12"/>
    <row r="573" s="17" customFormat="1" ht="12"/>
    <row r="574" s="3" customFormat="1" ht="12"/>
    <row r="575" s="3" customFormat="1" ht="12"/>
    <row r="576" s="3" customFormat="1" ht="12"/>
    <row r="577" s="3" customFormat="1" ht="12"/>
    <row r="578" s="3" customFormat="1" ht="12"/>
    <row r="579" s="3" customFormat="1" ht="12"/>
    <row r="580" s="3" customFormat="1" ht="12"/>
    <row r="581" s="3" customFormat="1" ht="12"/>
    <row r="582" s="3" customFormat="1" ht="12"/>
    <row r="583" s="3" customFormat="1" ht="12"/>
    <row r="584" s="3" customFormat="1" ht="12"/>
    <row r="585" s="3" customFormat="1" ht="12"/>
    <row r="586" s="3" customFormat="1" ht="12"/>
    <row r="587" s="3" customFormat="1" ht="12"/>
    <row r="588" s="3" customFormat="1" ht="12"/>
    <row r="589" s="3" customFormat="1" ht="12"/>
    <row r="590" s="3" customFormat="1" ht="12"/>
    <row r="591" s="3" customFormat="1" ht="12"/>
    <row r="592" s="3" customFormat="1" ht="12"/>
    <row r="593" s="3" customFormat="1" ht="12"/>
    <row r="594" s="3" customFormat="1" ht="12"/>
    <row r="595" s="3" customFormat="1" ht="12"/>
    <row r="596" s="3" customFormat="1" ht="12"/>
    <row r="597" s="3" customFormat="1" ht="12"/>
    <row r="598" s="3" customFormat="1" ht="12"/>
    <row r="599" s="3" customFormat="1" ht="12"/>
    <row r="600" s="3" customFormat="1" ht="12"/>
    <row r="601" s="3" customFormat="1" ht="12"/>
    <row r="602" s="3" customFormat="1" ht="12"/>
    <row r="603" s="3" customFormat="1" ht="12"/>
    <row r="604" s="3" customFormat="1" ht="12"/>
    <row r="605" s="3" customFormat="1" ht="12"/>
    <row r="606" s="3" customFormat="1" ht="12"/>
    <row r="607" s="3" customFormat="1" ht="12"/>
    <row r="608" s="3" customFormat="1" ht="12"/>
    <row r="609" s="3" customFormat="1" ht="12"/>
    <row r="610" s="3" customFormat="1" ht="12"/>
    <row r="611" s="3" customFormat="1" ht="12"/>
    <row r="612" s="3" customFormat="1" ht="12"/>
    <row r="613" s="3" customFormat="1" ht="12"/>
    <row r="614" s="3" customFormat="1" ht="12"/>
    <row r="615" s="3" customFormat="1" ht="12"/>
    <row r="616" s="3" customFormat="1" ht="12"/>
    <row r="617" s="3" customFormat="1" ht="12"/>
    <row r="618" s="3" customFormat="1" ht="12"/>
    <row r="619" s="3" customFormat="1" ht="12"/>
    <row r="620" s="3" customFormat="1" ht="12"/>
    <row r="621" s="3" customFormat="1" ht="12"/>
    <row r="622" s="3" customFormat="1" ht="12"/>
    <row r="623" s="3" customFormat="1" ht="12"/>
    <row r="624" s="3" customFormat="1" ht="12"/>
    <row r="625" s="3" customFormat="1" ht="12"/>
    <row r="626" s="3" customFormat="1" ht="12"/>
    <row r="627" s="3" customFormat="1" ht="12"/>
    <row r="628" s="3" customFormat="1" ht="12"/>
    <row r="629" s="3" customFormat="1" ht="12"/>
    <row r="630" s="3" customFormat="1" ht="12"/>
    <row r="631" s="3" customFormat="1" ht="12"/>
    <row r="632" s="3" customFormat="1" ht="12"/>
    <row r="633" s="3" customFormat="1" ht="12"/>
    <row r="634" s="3" customFormat="1" ht="12"/>
    <row r="635" s="3" customFormat="1" ht="12"/>
    <row r="636" s="3" customFormat="1" ht="12"/>
    <row r="637" s="3" customFormat="1" ht="12"/>
    <row r="638" s="3" customFormat="1" ht="12"/>
    <row r="639" s="3" customFormat="1" ht="12"/>
    <row r="640" s="3" customFormat="1" ht="12"/>
    <row r="641" s="3" customFormat="1" ht="12"/>
    <row r="642" s="3" customFormat="1" ht="12"/>
    <row r="643" s="3" customFormat="1" ht="12"/>
    <row r="644" s="3" customFormat="1" ht="12"/>
    <row r="645" s="3" customFormat="1" ht="12"/>
    <row r="646" s="3" customFormat="1" ht="12"/>
    <row r="647" s="3" customFormat="1" ht="12"/>
    <row r="648" s="3" customFormat="1" ht="12"/>
    <row r="649" s="3" customFormat="1" ht="12"/>
    <row r="650" s="3" customFormat="1" ht="12"/>
    <row r="651" s="3" customFormat="1" ht="12"/>
    <row r="652" s="3" customFormat="1" ht="12"/>
    <row r="653" s="3" customFormat="1" ht="12"/>
    <row r="654" s="3" customFormat="1" ht="12"/>
    <row r="655" s="3" customFormat="1" ht="12"/>
    <row r="656" s="3" customFormat="1" ht="12"/>
    <row r="657" s="3" customFormat="1" ht="12"/>
    <row r="658" s="3" customFormat="1" ht="12"/>
    <row r="659" s="3" customFormat="1" ht="12"/>
    <row r="660" s="3" customFormat="1" ht="12"/>
    <row r="661" s="3" customFormat="1" ht="12"/>
    <row r="662" s="3" customFormat="1" ht="12"/>
    <row r="663" s="3" customFormat="1" ht="12"/>
    <row r="664" s="3" customFormat="1" ht="12"/>
    <row r="665" s="3" customFormat="1" ht="12"/>
    <row r="666" s="3" customFormat="1" ht="12"/>
    <row r="667" s="3" customFormat="1" ht="12"/>
    <row r="668" s="3" customFormat="1" ht="12"/>
    <row r="669" s="3" customFormat="1" ht="12"/>
    <row r="670" s="3" customFormat="1" ht="12"/>
    <row r="671" s="3" customFormat="1" ht="12"/>
    <row r="672" s="3" customFormat="1" ht="12"/>
    <row r="673" s="3" customFormat="1" ht="12"/>
    <row r="674" s="3" customFormat="1" ht="12"/>
    <row r="675" s="3" customFormat="1" ht="12"/>
    <row r="676" s="3" customFormat="1" ht="12"/>
    <row r="677" s="3" customFormat="1" ht="12"/>
    <row r="678" s="3" customFormat="1" ht="12"/>
    <row r="679" s="3" customFormat="1" ht="12"/>
    <row r="680" s="3" customFormat="1" ht="12"/>
    <row r="681" s="3" customFormat="1" ht="12"/>
    <row r="682" s="3" customFormat="1" ht="12"/>
    <row r="683" s="3" customFormat="1" ht="12"/>
    <row r="684" s="3" customFormat="1" ht="12"/>
    <row r="685" s="3" customFormat="1" ht="12"/>
    <row r="686" s="3" customFormat="1" ht="12"/>
    <row r="687" s="3" customFormat="1" ht="12"/>
    <row r="688" s="3" customFormat="1" ht="12"/>
    <row r="689" s="3" customFormat="1" ht="12"/>
    <row r="690" s="3" customFormat="1" ht="12"/>
    <row r="691" s="3" customFormat="1" ht="12"/>
    <row r="692" s="3" customFormat="1" ht="12"/>
    <row r="693" s="3" customFormat="1" ht="12"/>
    <row r="694" s="3" customFormat="1" ht="12"/>
    <row r="695" s="3" customFormat="1" ht="12"/>
    <row r="696" s="3" customFormat="1" ht="12"/>
    <row r="697" s="3" customFormat="1" ht="12"/>
    <row r="698" s="3" customFormat="1" ht="12"/>
    <row r="699" s="3" customFormat="1" ht="12"/>
    <row r="700" s="3" customFormat="1" ht="12"/>
    <row r="701" s="3" customFormat="1" ht="12"/>
    <row r="702" s="3" customFormat="1" ht="12"/>
    <row r="703" s="3" customFormat="1" ht="12"/>
    <row r="704" s="3" customFormat="1" ht="12"/>
    <row r="705" s="3" customFormat="1" ht="12"/>
    <row r="706" s="3" customFormat="1" ht="12"/>
    <row r="707" s="3" customFormat="1" ht="12"/>
    <row r="708" s="3" customFormat="1" ht="12"/>
    <row r="709" s="3" customFormat="1" ht="12"/>
    <row r="710" s="3" customFormat="1" ht="12"/>
    <row r="711" s="3" customFormat="1" ht="12"/>
    <row r="712" s="3" customFormat="1" ht="12"/>
    <row r="713" s="3" customFormat="1" ht="12"/>
    <row r="714" s="3" customFormat="1" ht="12"/>
    <row r="715" s="3" customFormat="1" ht="12"/>
    <row r="716" s="3" customFormat="1" ht="12"/>
    <row r="717" s="3" customFormat="1" ht="12"/>
    <row r="718" s="3" customFormat="1" ht="12"/>
    <row r="719" s="3" customFormat="1" ht="12"/>
    <row r="720" s="3" customFormat="1" ht="12"/>
    <row r="721" s="3" customFormat="1" ht="12"/>
    <row r="722" s="3" customFormat="1" ht="12"/>
    <row r="723" s="3" customFormat="1" ht="12"/>
    <row r="724" s="3" customFormat="1" ht="12"/>
    <row r="725" s="3" customFormat="1" ht="12"/>
    <row r="726" s="3" customFormat="1" ht="12"/>
    <row r="727" s="3" customFormat="1" ht="12"/>
    <row r="728" s="3" customFormat="1" ht="12"/>
    <row r="729" s="3" customFormat="1" ht="12"/>
    <row r="730" s="3" customFormat="1" ht="12"/>
    <row r="731" s="3" customFormat="1" ht="12"/>
    <row r="732" s="3" customFormat="1" ht="12"/>
    <row r="733" s="3" customFormat="1" ht="12"/>
    <row r="734" s="3" customFormat="1" ht="12"/>
    <row r="735" s="3" customFormat="1" ht="12"/>
    <row r="736" s="3" customFormat="1" ht="12"/>
    <row r="737" s="3" customFormat="1" ht="12"/>
    <row r="738" s="3" customFormat="1" ht="12"/>
    <row r="739" s="3" customFormat="1" ht="12"/>
    <row r="740" s="3" customFormat="1" ht="12"/>
    <row r="741" s="3" customFormat="1" ht="12"/>
    <row r="742" s="3" customFormat="1" ht="12"/>
    <row r="743" s="3" customFormat="1" ht="12"/>
    <row r="744" s="3" customFormat="1" ht="12"/>
    <row r="745" s="3" customFormat="1" ht="12"/>
    <row r="746" s="3" customFormat="1" ht="12"/>
    <row r="747" s="3" customFormat="1" ht="12"/>
    <row r="748" s="3" customFormat="1" ht="12"/>
    <row r="749" s="3" customFormat="1" ht="12"/>
    <row r="750" s="3" customFormat="1" ht="12"/>
    <row r="751" s="3" customFormat="1" ht="12"/>
    <row r="752" s="3" customFormat="1" ht="12"/>
    <row r="753" s="3" customFormat="1" ht="12"/>
    <row r="754" s="3" customFormat="1" ht="12"/>
    <row r="755" s="3" customFormat="1" ht="12"/>
    <row r="756" s="3" customFormat="1" ht="12"/>
    <row r="757" s="3" customFormat="1" ht="12"/>
    <row r="758" s="3" customFormat="1" ht="12"/>
    <row r="759" s="3" customFormat="1" ht="12"/>
    <row r="760" s="3" customFormat="1" ht="12"/>
    <row r="761" s="3" customFormat="1" ht="12"/>
    <row r="762" s="3" customFormat="1" ht="12"/>
    <row r="763" s="3" customFormat="1" ht="12"/>
    <row r="764" s="3" customFormat="1" ht="12"/>
    <row r="765" s="3" customFormat="1" ht="12"/>
    <row r="766" s="3" customFormat="1" ht="12"/>
    <row r="767" s="3" customFormat="1" ht="12"/>
    <row r="768" s="3" customFormat="1" ht="12"/>
    <row r="769" s="3" customFormat="1" ht="12"/>
    <row r="770" s="3" customFormat="1" ht="12"/>
    <row r="771" s="3" customFormat="1" ht="12"/>
    <row r="772" s="3" customFormat="1" ht="12"/>
    <row r="773" s="3" customFormat="1" ht="12"/>
    <row r="774" s="3" customFormat="1" ht="12"/>
    <row r="775" s="3" customFormat="1" ht="12"/>
    <row r="776" s="3" customFormat="1" ht="12"/>
    <row r="777" s="3" customFormat="1" ht="12"/>
    <row r="778" s="3" customFormat="1" ht="12"/>
    <row r="779" s="3" customFormat="1" ht="12"/>
    <row r="780" s="3" customFormat="1" ht="12"/>
    <row r="781" s="3" customFormat="1" ht="12"/>
    <row r="782" s="3" customFormat="1" ht="12"/>
    <row r="783" s="3" customFormat="1" ht="12"/>
    <row r="784" s="3" customFormat="1" ht="12"/>
    <row r="785" s="3" customFormat="1" ht="12"/>
    <row r="786" s="3" customFormat="1" ht="12"/>
    <row r="787" s="3" customFormat="1" ht="12"/>
    <row r="788" s="3" customFormat="1" ht="12"/>
    <row r="789" s="3" customFormat="1" ht="12"/>
    <row r="790" s="3" customFormat="1" ht="12"/>
    <row r="791" s="3" customFormat="1" ht="12"/>
    <row r="792" s="3" customFormat="1" ht="12"/>
    <row r="793" s="3" customFormat="1" ht="12"/>
    <row r="794" s="3" customFormat="1" ht="12"/>
    <row r="795" s="3" customFormat="1" ht="12"/>
    <row r="796" s="3" customFormat="1" ht="12"/>
    <row r="797" s="3" customFormat="1" ht="12"/>
    <row r="798" s="3" customFormat="1" ht="12"/>
    <row r="799" s="3" customFormat="1" ht="12"/>
    <row r="800" s="3" customFormat="1" ht="12"/>
    <row r="801" s="3" customFormat="1" ht="12"/>
    <row r="802" s="3" customFormat="1" ht="12"/>
    <row r="803" s="3" customFormat="1" ht="12"/>
    <row r="804" s="3" customFormat="1" ht="12"/>
    <row r="805" s="3" customFormat="1" ht="12"/>
    <row r="806" s="3" customFormat="1" ht="12"/>
    <row r="807" s="3" customFormat="1" ht="12"/>
    <row r="808" s="3" customFormat="1" ht="12"/>
    <row r="809" s="3" customFormat="1" ht="12"/>
    <row r="810" s="3" customFormat="1" ht="12"/>
    <row r="811" s="3" customFormat="1" ht="12"/>
    <row r="812" s="3" customFormat="1" ht="12"/>
    <row r="813" s="3" customFormat="1" ht="12"/>
    <row r="814" s="3" customFormat="1" ht="12"/>
    <row r="815" s="3" customFormat="1" ht="12"/>
    <row r="816" s="3" customFormat="1" ht="12"/>
    <row r="817" s="3" customFormat="1" ht="12"/>
    <row r="818" s="3" customFormat="1" ht="12"/>
    <row r="819" s="3" customFormat="1" ht="12"/>
    <row r="820" s="3" customFormat="1" ht="12"/>
    <row r="821" s="3" customFormat="1" ht="12"/>
    <row r="822" s="3" customFormat="1" ht="12"/>
    <row r="823" s="3" customFormat="1" ht="12"/>
    <row r="824" s="3" customFormat="1" ht="12"/>
    <row r="825" s="3" customFormat="1" ht="12"/>
  </sheetData>
  <mergeCells count="7">
    <mergeCell ref="A6:G6"/>
    <mergeCell ref="A1:G1"/>
    <mergeCell ref="A2:G2"/>
    <mergeCell ref="A4:G4"/>
    <mergeCell ref="A5:G5"/>
    <mergeCell ref="C10:D10"/>
    <mergeCell ref="F10:G10"/>
  </mergeCells>
  <printOptions/>
  <pageMargins left="0.984251968503937" right="0.3937007874015748" top="0.7874015748031497" bottom="0.7874015748031497" header="0.3937007874015748" footer="0.3937007874015748"/>
  <pageSetup fitToHeight="1" fitToWidth="1" horizontalDpi="600" verticalDpi="600" orientation="portrait" paperSize="9" scale="88" r:id="rId1"/>
</worksheet>
</file>

<file path=xl/worksheets/sheet3.xml><?xml version="1.0" encoding="utf-8"?>
<worksheet xmlns="http://schemas.openxmlformats.org/spreadsheetml/2006/main" xmlns:r="http://schemas.openxmlformats.org/officeDocument/2006/relationships">
  <dimension ref="A1:I855"/>
  <sheetViews>
    <sheetView workbookViewId="0" topLeftCell="A1">
      <selection activeCell="A22" sqref="A22"/>
    </sheetView>
  </sheetViews>
  <sheetFormatPr defaultColWidth="9.140625" defaultRowHeight="12.75"/>
  <cols>
    <col min="1" max="1" width="41.8515625" style="1" customWidth="1"/>
    <col min="2" max="2" width="3.7109375" style="1" customWidth="1"/>
    <col min="3" max="3" width="18.7109375" style="5" customWidth="1"/>
    <col min="4" max="4" width="3.7109375" style="1" customWidth="1"/>
    <col min="5" max="5" width="18.7109375" style="3" customWidth="1"/>
    <col min="6" max="6" width="5.140625" style="1" customWidth="1"/>
    <col min="7" max="8" width="9.140625" style="1" customWidth="1"/>
    <col min="9" max="9" width="13.57421875" style="1" bestFit="1" customWidth="1"/>
    <col min="10" max="16384" width="9.140625" style="1" customWidth="1"/>
  </cols>
  <sheetData>
    <row r="1" spans="1:5" s="9" customFormat="1" ht="12" customHeight="1">
      <c r="A1" s="154" t="s">
        <v>119</v>
      </c>
      <c r="B1" s="154"/>
      <c r="C1" s="154"/>
      <c r="D1" s="154"/>
      <c r="E1" s="154"/>
    </row>
    <row r="2" spans="1:5" s="29" customFormat="1" ht="12" customHeight="1">
      <c r="A2" s="156" t="s">
        <v>0</v>
      </c>
      <c r="B2" s="156"/>
      <c r="C2" s="156"/>
      <c r="D2" s="156"/>
      <c r="E2" s="156"/>
    </row>
    <row r="3" spans="1:5" s="9" customFormat="1" ht="12" customHeight="1">
      <c r="A3" s="43"/>
      <c r="B3" s="43"/>
      <c r="C3" s="42"/>
      <c r="D3" s="43"/>
      <c r="E3" s="43"/>
    </row>
    <row r="4" spans="1:5" s="9" customFormat="1" ht="12" customHeight="1">
      <c r="A4" s="154" t="s">
        <v>120</v>
      </c>
      <c r="B4" s="154"/>
      <c r="C4" s="154"/>
      <c r="D4" s="154"/>
      <c r="E4" s="154"/>
    </row>
    <row r="5" spans="1:5" s="9" customFormat="1" ht="12" customHeight="1">
      <c r="A5" s="154" t="s">
        <v>127</v>
      </c>
      <c r="B5" s="154"/>
      <c r="C5" s="154"/>
      <c r="D5" s="154"/>
      <c r="E5" s="154"/>
    </row>
    <row r="6" spans="1:5" s="3" customFormat="1" ht="12" customHeight="1">
      <c r="A6" s="153"/>
      <c r="B6" s="153"/>
      <c r="C6" s="153"/>
      <c r="D6" s="153"/>
      <c r="E6" s="153"/>
    </row>
    <row r="7" spans="1:5" s="3" customFormat="1" ht="12" customHeight="1">
      <c r="A7" s="28"/>
      <c r="B7" s="28"/>
      <c r="C7" s="28"/>
      <c r="D7" s="28"/>
      <c r="E7" s="28"/>
    </row>
    <row r="8" spans="1:5" ht="12" customHeight="1">
      <c r="A8" s="4"/>
      <c r="B8" s="4"/>
      <c r="C8" s="42" t="s">
        <v>10</v>
      </c>
      <c r="D8" s="20"/>
      <c r="E8" s="42" t="s">
        <v>9</v>
      </c>
    </row>
    <row r="9" spans="1:5" ht="12" customHeight="1">
      <c r="A9" s="4"/>
      <c r="B9" s="4"/>
      <c r="C9" s="42">
        <v>2005</v>
      </c>
      <c r="D9" s="20"/>
      <c r="E9" s="42">
        <v>2005</v>
      </c>
    </row>
    <row r="10" spans="1:5" ht="12" customHeight="1">
      <c r="A10" s="4"/>
      <c r="B10" s="4"/>
      <c r="C10" s="42" t="s">
        <v>121</v>
      </c>
      <c r="D10" s="20"/>
      <c r="E10" s="42" t="s">
        <v>122</v>
      </c>
    </row>
    <row r="11" spans="1:5" ht="12" customHeight="1">
      <c r="A11" s="4"/>
      <c r="B11" s="2"/>
      <c r="C11" s="42" t="s">
        <v>130</v>
      </c>
      <c r="D11" s="20"/>
      <c r="E11" s="42" t="s">
        <v>130</v>
      </c>
    </row>
    <row r="12" ht="12" customHeight="1">
      <c r="C12" s="7"/>
    </row>
    <row r="13" spans="1:5" ht="12" customHeight="1">
      <c r="A13" s="1" t="s">
        <v>1</v>
      </c>
      <c r="B13" s="5"/>
      <c r="C13" s="63">
        <f>ROUND(+'[1]Consol BS'!$BX$18/1000,0)</f>
        <v>4926</v>
      </c>
      <c r="D13" s="59"/>
      <c r="E13" s="60">
        <v>0</v>
      </c>
    </row>
    <row r="14" spans="2:5" ht="12" customHeight="1">
      <c r="B14" s="5"/>
      <c r="C14" s="63"/>
      <c r="D14" s="59"/>
      <c r="E14" s="60"/>
    </row>
    <row r="15" spans="1:5" ht="12" customHeight="1">
      <c r="A15" s="1" t="s">
        <v>134</v>
      </c>
      <c r="B15" s="5"/>
      <c r="C15" s="63">
        <f>ROUND(+'[1]Consol BS'!$BX$22/1000,0)</f>
        <v>960</v>
      </c>
      <c r="D15" s="59"/>
      <c r="E15" s="60">
        <v>0</v>
      </c>
    </row>
    <row r="16" spans="2:5" ht="12" customHeight="1">
      <c r="B16" s="5"/>
      <c r="C16" s="63"/>
      <c r="D16" s="59"/>
      <c r="E16" s="60"/>
    </row>
    <row r="17" spans="2:5" ht="12" customHeight="1">
      <c r="B17" s="5"/>
      <c r="C17" s="63"/>
      <c r="D17" s="59"/>
      <c r="E17" s="60"/>
    </row>
    <row r="18" spans="1:5" ht="12" customHeight="1">
      <c r="A18" s="9" t="s">
        <v>2</v>
      </c>
      <c r="B18" s="5"/>
      <c r="C18" s="63"/>
      <c r="D18" s="59"/>
      <c r="E18" s="60"/>
    </row>
    <row r="19" spans="1:5" ht="12" customHeight="1">
      <c r="A19" s="1" t="s">
        <v>167</v>
      </c>
      <c r="B19" s="5"/>
      <c r="C19" s="63">
        <f>ROUND(+'[1]Consol BS'!$BO$31/1000,0)</f>
        <v>1137</v>
      </c>
      <c r="D19" s="59"/>
      <c r="E19" s="60">
        <f>ROUND(955775.82/1000,0)</f>
        <v>956</v>
      </c>
    </row>
    <row r="20" spans="1:5" ht="12" customHeight="1">
      <c r="A20" s="1" t="s">
        <v>168</v>
      </c>
      <c r="B20" s="5"/>
      <c r="C20" s="63">
        <f>ROUND((+'[1]Consol BS'!$BX$50+'[1]Consol BS'!$BX$52)/1000,0)</f>
        <v>113</v>
      </c>
      <c r="D20" s="59"/>
      <c r="E20" s="60">
        <v>0</v>
      </c>
    </row>
    <row r="21" spans="1:5" ht="12" customHeight="1">
      <c r="A21" s="1" t="s">
        <v>142</v>
      </c>
      <c r="B21" s="5"/>
      <c r="C21" s="63">
        <f>ROUND(+'[1]Consol BS'!$BX$31/1000,0)-C19</f>
        <v>756</v>
      </c>
      <c r="D21" s="59"/>
      <c r="E21" s="60">
        <v>0</v>
      </c>
    </row>
    <row r="22" spans="1:5" ht="12" customHeight="1">
      <c r="A22" s="1" t="s">
        <v>169</v>
      </c>
      <c r="B22" s="5"/>
      <c r="C22" s="63">
        <f>ROUND(+'[1]Consol BS'!$BX$26/1000,0)</f>
        <v>7438</v>
      </c>
      <c r="D22" s="59"/>
      <c r="E22" s="60">
        <v>0</v>
      </c>
    </row>
    <row r="23" spans="1:5" ht="12" customHeight="1">
      <c r="A23" s="1" t="s">
        <v>3</v>
      </c>
      <c r="B23" s="5"/>
      <c r="C23" s="63">
        <f>ROUND(+'[1]Consol BS'!$BX$53/1000,0)</f>
        <v>903</v>
      </c>
      <c r="D23" s="59"/>
      <c r="E23" s="75" t="s">
        <v>170</v>
      </c>
    </row>
    <row r="24" spans="2:5" ht="12" customHeight="1">
      <c r="B24" s="5"/>
      <c r="C24" s="64">
        <f>SUM(C19:C23)</f>
        <v>10347</v>
      </c>
      <c r="D24" s="59"/>
      <c r="E24" s="64">
        <f>SUM(E19:E23)</f>
        <v>956</v>
      </c>
    </row>
    <row r="25" spans="2:5" ht="12" customHeight="1">
      <c r="B25" s="5"/>
      <c r="C25" s="11"/>
      <c r="D25" s="59"/>
      <c r="E25" s="60"/>
    </row>
    <row r="26" spans="1:5" ht="12" customHeight="1">
      <c r="A26" s="9" t="s">
        <v>4</v>
      </c>
      <c r="B26" s="5"/>
      <c r="C26" s="11"/>
      <c r="D26" s="59"/>
      <c r="E26" s="60"/>
    </row>
    <row r="27" spans="1:5" ht="12" customHeight="1">
      <c r="A27" s="1" t="s">
        <v>172</v>
      </c>
      <c r="B27" s="5"/>
      <c r="C27" s="11">
        <f>ROUND(201139*3.8/1000,0)</f>
        <v>764</v>
      </c>
      <c r="D27" s="59"/>
      <c r="E27" s="60">
        <v>0</v>
      </c>
    </row>
    <row r="28" spans="1:5" ht="12" customHeight="1">
      <c r="A28" s="1" t="s">
        <v>173</v>
      </c>
      <c r="B28" s="5"/>
      <c r="C28" s="11">
        <f>ROUND(+'[1]Consol BS'!$BX$87/1000,0)</f>
        <v>64</v>
      </c>
      <c r="D28" s="59"/>
      <c r="E28" s="60">
        <v>0</v>
      </c>
    </row>
    <row r="29" spans="1:5" ht="12" customHeight="1">
      <c r="A29" s="1" t="s">
        <v>174</v>
      </c>
      <c r="B29" s="5"/>
      <c r="C29" s="63">
        <f>ROUND((+'[1]Consol BS'!$BX$78+'[1]Consol BS'!$BX$86)/1000,0)</f>
        <v>207</v>
      </c>
      <c r="D29" s="59"/>
      <c r="E29" s="60">
        <f>ROUND(955775.82/1000,0)</f>
        <v>956</v>
      </c>
    </row>
    <row r="30" spans="1:5" ht="12" customHeight="1">
      <c r="A30" s="1" t="s">
        <v>143</v>
      </c>
      <c r="B30" s="5"/>
      <c r="C30" s="63">
        <f>ROUND(+'[1]Consol BS'!$BX$67/1000,0)</f>
        <v>386</v>
      </c>
      <c r="D30" s="59"/>
      <c r="E30" s="60">
        <f>ROUND(3000/1000,0)</f>
        <v>3</v>
      </c>
    </row>
    <row r="31" spans="1:5" ht="12" customHeight="1">
      <c r="A31" s="1" t="s">
        <v>175</v>
      </c>
      <c r="B31" s="5"/>
      <c r="C31" s="63">
        <f>ROUND(+'[1]Consol BS'!$BX$59/1000,0)-C27</f>
        <v>5044</v>
      </c>
      <c r="D31" s="59"/>
      <c r="E31" s="60">
        <v>0</v>
      </c>
    </row>
    <row r="32" spans="1:5" ht="12" customHeight="1">
      <c r="A32" s="1" t="s">
        <v>144</v>
      </c>
      <c r="B32" s="5"/>
      <c r="C32" s="63">
        <f>ROUND(+'[1]Consol BS'!$BX$72/1000,0)</f>
        <v>381</v>
      </c>
      <c r="D32" s="59"/>
      <c r="E32" s="60">
        <v>0</v>
      </c>
    </row>
    <row r="33" spans="1:5" ht="12" customHeight="1">
      <c r="A33" s="1" t="s">
        <v>176</v>
      </c>
      <c r="B33" s="5"/>
      <c r="C33" s="63">
        <f>ROUND((+'[1]Consol BS'!$BX$88)/1000,0)</f>
        <v>1623</v>
      </c>
      <c r="D33" s="59"/>
      <c r="E33" s="60">
        <v>0</v>
      </c>
    </row>
    <row r="34" spans="2:5" ht="12" customHeight="1">
      <c r="B34" s="5"/>
      <c r="C34" s="64">
        <f>SUM(C27:C33)</f>
        <v>8469</v>
      </c>
      <c r="D34" s="59"/>
      <c r="E34" s="64">
        <f>SUM(E27:E33)</f>
        <v>959</v>
      </c>
    </row>
    <row r="35" spans="2:9" ht="12" customHeight="1">
      <c r="B35" s="5"/>
      <c r="C35" s="11"/>
      <c r="D35" s="59"/>
      <c r="E35" s="60"/>
      <c r="I35" s="77"/>
    </row>
    <row r="36" spans="1:9" ht="12" customHeight="1">
      <c r="A36" s="1" t="s">
        <v>5</v>
      </c>
      <c r="B36" s="5"/>
      <c r="C36" s="11">
        <f>C24-C34</f>
        <v>1878</v>
      </c>
      <c r="D36" s="11"/>
      <c r="E36" s="11">
        <f>E24-E34</f>
        <v>-3</v>
      </c>
      <c r="I36" s="77"/>
    </row>
    <row r="37" spans="2:9" ht="12" customHeight="1">
      <c r="B37" s="5"/>
      <c r="C37" s="11"/>
      <c r="D37" s="93"/>
      <c r="E37" s="60"/>
      <c r="I37" s="77"/>
    </row>
    <row r="38" spans="2:9" ht="12" customHeight="1" thickBot="1">
      <c r="B38" s="5"/>
      <c r="C38" s="65">
        <f>C13+C15+C36</f>
        <v>7764</v>
      </c>
      <c r="D38" s="66"/>
      <c r="E38" s="65">
        <f>E13+E15+E36</f>
        <v>-3</v>
      </c>
      <c r="I38" s="77"/>
    </row>
    <row r="39" spans="2:9" ht="12" customHeight="1" thickTop="1">
      <c r="B39" s="5"/>
      <c r="C39" s="66"/>
      <c r="D39" s="93"/>
      <c r="E39" s="60"/>
      <c r="I39" s="77"/>
    </row>
    <row r="40" spans="1:9" ht="12" customHeight="1">
      <c r="A40" s="9" t="s">
        <v>6</v>
      </c>
      <c r="B40" s="5"/>
      <c r="C40" s="11"/>
      <c r="D40" s="59"/>
      <c r="E40" s="60"/>
      <c r="I40" s="77"/>
    </row>
    <row r="41" spans="1:5" ht="12" customHeight="1">
      <c r="A41" s="1" t="s">
        <v>7</v>
      </c>
      <c r="B41" s="5"/>
      <c r="C41" s="63">
        <f>+Equity!B19</f>
        <v>5604</v>
      </c>
      <c r="D41" s="59"/>
      <c r="E41" s="75" t="s">
        <v>151</v>
      </c>
    </row>
    <row r="42" spans="1:8" ht="12" customHeight="1">
      <c r="A42" s="1" t="s">
        <v>135</v>
      </c>
      <c r="B42" s="5"/>
      <c r="C42" s="63">
        <f>+Equity!C19+Equity!D19</f>
        <v>2160</v>
      </c>
      <c r="D42" s="59"/>
      <c r="E42" s="60">
        <f>ROUND(-3000/1000,0)</f>
        <v>-3</v>
      </c>
      <c r="H42" s="97"/>
    </row>
    <row r="43" spans="1:5" ht="12" customHeight="1" thickBot="1">
      <c r="A43" s="1" t="s">
        <v>245</v>
      </c>
      <c r="B43" s="5"/>
      <c r="C43" s="68">
        <f>SUM(C41:C42)</f>
        <v>7764</v>
      </c>
      <c r="D43" s="67"/>
      <c r="E43" s="68">
        <f>SUM(E41:E42)</f>
        <v>-3</v>
      </c>
    </row>
    <row r="44" spans="2:3" ht="12.75" thickTop="1">
      <c r="B44" s="5"/>
      <c r="C44" s="11"/>
    </row>
    <row r="45" spans="2:3" ht="12">
      <c r="B45" s="5"/>
      <c r="C45" s="11"/>
    </row>
    <row r="46" spans="1:5" ht="12">
      <c r="A46" s="1" t="s">
        <v>177</v>
      </c>
      <c r="B46" s="5"/>
      <c r="C46" s="113">
        <f>(+C43-C15)/56035</f>
        <v>0.12142410993129295</v>
      </c>
      <c r="E46" s="60">
        <f>+E43/2*1000</f>
        <v>-1500</v>
      </c>
    </row>
    <row r="47" spans="2:3" ht="12">
      <c r="B47" s="12"/>
      <c r="C47" s="11"/>
    </row>
    <row r="48" spans="2:3" ht="12">
      <c r="B48" s="5"/>
      <c r="C48" s="11"/>
    </row>
    <row r="49" spans="1:3" ht="12">
      <c r="A49" s="1" t="s">
        <v>149</v>
      </c>
      <c r="B49" s="5"/>
      <c r="C49" s="11"/>
    </row>
    <row r="50" spans="1:3" ht="12">
      <c r="A50" s="1" t="s">
        <v>244</v>
      </c>
      <c r="B50" s="5"/>
      <c r="C50" s="11"/>
    </row>
    <row r="51" spans="2:3" ht="12">
      <c r="B51" s="5"/>
      <c r="C51" s="11"/>
    </row>
    <row r="52" spans="1:3" ht="12">
      <c r="A52" s="1" t="s">
        <v>150</v>
      </c>
      <c r="B52" s="5"/>
      <c r="C52" s="13"/>
    </row>
    <row r="53" spans="1:3" ht="12">
      <c r="A53" s="1" t="s">
        <v>171</v>
      </c>
      <c r="B53" s="5"/>
      <c r="C53" s="13"/>
    </row>
    <row r="54" spans="2:3" ht="12">
      <c r="B54" s="5"/>
      <c r="C54" s="13"/>
    </row>
    <row r="55" spans="2:3" ht="12">
      <c r="B55" s="5"/>
      <c r="C55" s="13"/>
    </row>
    <row r="56" spans="2:3" ht="12">
      <c r="B56" s="5"/>
      <c r="C56" s="13"/>
    </row>
    <row r="57" spans="2:3" ht="12">
      <c r="B57" s="5"/>
      <c r="C57" s="13"/>
    </row>
    <row r="58" spans="2:3" ht="12">
      <c r="B58" s="5"/>
      <c r="C58" s="13"/>
    </row>
    <row r="59" spans="2:3" ht="12">
      <c r="B59" s="5"/>
      <c r="C59" s="13"/>
    </row>
    <row r="60" spans="2:3" ht="12">
      <c r="B60" s="5"/>
      <c r="C60" s="13"/>
    </row>
    <row r="61" spans="2:3" ht="12">
      <c r="B61" s="5"/>
      <c r="C61" s="13"/>
    </row>
    <row r="62" spans="2:3" ht="12">
      <c r="B62" s="5"/>
      <c r="C62" s="13"/>
    </row>
    <row r="63" spans="2:3" ht="12">
      <c r="B63" s="5"/>
      <c r="C63" s="13"/>
    </row>
    <row r="64" spans="2:3" ht="12">
      <c r="B64" s="5"/>
      <c r="C64" s="13"/>
    </row>
    <row r="65" spans="2:3" ht="12">
      <c r="B65" s="5"/>
      <c r="C65" s="13"/>
    </row>
    <row r="66" spans="2:3" ht="12">
      <c r="B66" s="5"/>
      <c r="C66" s="13"/>
    </row>
    <row r="67" spans="2:3" ht="12">
      <c r="B67" s="5"/>
      <c r="C67" s="13"/>
    </row>
    <row r="68" spans="2:3" ht="12">
      <c r="B68" s="5"/>
      <c r="C68" s="13"/>
    </row>
    <row r="69" spans="2:3" ht="12">
      <c r="B69" s="5"/>
      <c r="C69" s="13"/>
    </row>
    <row r="70" spans="2:3" ht="12">
      <c r="B70" s="5"/>
      <c r="C70" s="13"/>
    </row>
    <row r="71" spans="2:3" ht="12">
      <c r="B71" s="5"/>
      <c r="C71" s="13"/>
    </row>
    <row r="72" spans="2:3" ht="12">
      <c r="B72" s="5"/>
      <c r="C72" s="13"/>
    </row>
    <row r="73" spans="2:3" ht="12">
      <c r="B73" s="5"/>
      <c r="C73" s="13"/>
    </row>
    <row r="74" spans="2:3" ht="12">
      <c r="B74" s="5"/>
      <c r="C74" s="13"/>
    </row>
    <row r="75" spans="2:3" ht="12">
      <c r="B75" s="5"/>
      <c r="C75" s="13"/>
    </row>
    <row r="76" spans="2:3" ht="12">
      <c r="B76" s="5"/>
      <c r="C76" s="13"/>
    </row>
    <row r="77" spans="2:3" ht="12">
      <c r="B77" s="5"/>
      <c r="C77" s="13"/>
    </row>
    <row r="78" spans="2:3" ht="12">
      <c r="B78" s="5"/>
      <c r="C78" s="13"/>
    </row>
    <row r="79" spans="2:3" ht="12">
      <c r="B79" s="5"/>
      <c r="C79" s="13"/>
    </row>
    <row r="80" spans="2:3" ht="12">
      <c r="B80" s="5"/>
      <c r="C80" s="13"/>
    </row>
    <row r="81" spans="2:3" ht="12">
      <c r="B81" s="5"/>
      <c r="C81" s="13"/>
    </row>
    <row r="82" spans="2:3" ht="12">
      <c r="B82" s="5"/>
      <c r="C82" s="13"/>
    </row>
    <row r="83" spans="2:3" ht="12">
      <c r="B83" s="5"/>
      <c r="C83" s="13"/>
    </row>
    <row r="84" spans="2:3" ht="12">
      <c r="B84" s="5"/>
      <c r="C84" s="13"/>
    </row>
    <row r="85" spans="2:3" ht="12">
      <c r="B85" s="5"/>
      <c r="C85" s="13"/>
    </row>
    <row r="86" spans="2:3" ht="12">
      <c r="B86" s="5"/>
      <c r="C86" s="13"/>
    </row>
    <row r="87" spans="2:3" ht="12">
      <c r="B87" s="5"/>
      <c r="C87" s="13"/>
    </row>
    <row r="88" spans="2:3" ht="12">
      <c r="B88" s="5"/>
      <c r="C88" s="13"/>
    </row>
    <row r="89" spans="2:3" ht="12">
      <c r="B89" s="5"/>
      <c r="C89" s="13"/>
    </row>
    <row r="90" spans="2:3" ht="12">
      <c r="B90" s="5"/>
      <c r="C90" s="13"/>
    </row>
    <row r="91" spans="2:3" ht="12">
      <c r="B91" s="5"/>
      <c r="C91" s="13"/>
    </row>
    <row r="92" spans="2:3" ht="12">
      <c r="B92" s="5"/>
      <c r="C92" s="13"/>
    </row>
    <row r="93" spans="2:3" ht="12">
      <c r="B93" s="5"/>
      <c r="C93" s="13"/>
    </row>
    <row r="94" spans="2:3" ht="12">
      <c r="B94" s="5"/>
      <c r="C94" s="13"/>
    </row>
    <row r="95" spans="2:3" ht="12">
      <c r="B95" s="5"/>
      <c r="C95" s="13"/>
    </row>
    <row r="96" spans="2:3" ht="12">
      <c r="B96" s="5"/>
      <c r="C96" s="13"/>
    </row>
    <row r="97" spans="2:3" ht="12">
      <c r="B97" s="5"/>
      <c r="C97" s="13"/>
    </row>
    <row r="98" spans="2:3" ht="12">
      <c r="B98" s="5"/>
      <c r="C98" s="13"/>
    </row>
    <row r="99" spans="2:3" ht="12">
      <c r="B99" s="5"/>
      <c r="C99" s="13"/>
    </row>
    <row r="100" spans="2:3" ht="12">
      <c r="B100" s="5"/>
      <c r="C100" s="13"/>
    </row>
    <row r="101" spans="2:3" ht="12">
      <c r="B101" s="5"/>
      <c r="C101" s="13"/>
    </row>
    <row r="102" spans="2:3" ht="12">
      <c r="B102" s="5"/>
      <c r="C102" s="13"/>
    </row>
    <row r="103" spans="2:3" ht="12">
      <c r="B103" s="5"/>
      <c r="C103" s="13"/>
    </row>
    <row r="104" spans="2:3" ht="12">
      <c r="B104" s="5"/>
      <c r="C104" s="13"/>
    </row>
    <row r="105" spans="2:3" ht="12">
      <c r="B105" s="5"/>
      <c r="C105" s="13"/>
    </row>
    <row r="106" spans="2:3" ht="12">
      <c r="B106" s="5"/>
      <c r="C106" s="13"/>
    </row>
    <row r="107" spans="2:3" ht="12">
      <c r="B107" s="5"/>
      <c r="C107" s="13"/>
    </row>
    <row r="108" spans="2:3" ht="12">
      <c r="B108" s="5"/>
      <c r="C108" s="13"/>
    </row>
    <row r="109" spans="2:3" ht="12">
      <c r="B109" s="5"/>
      <c r="C109" s="13"/>
    </row>
    <row r="110" spans="2:3" ht="12">
      <c r="B110" s="5"/>
      <c r="C110" s="13"/>
    </row>
    <row r="111" spans="2:3" ht="12">
      <c r="B111" s="5"/>
      <c r="C111" s="13"/>
    </row>
    <row r="112" spans="2:3" ht="12">
      <c r="B112" s="5"/>
      <c r="C112" s="13"/>
    </row>
    <row r="113" spans="2:3" ht="12">
      <c r="B113" s="5"/>
      <c r="C113" s="13"/>
    </row>
    <row r="114" spans="2:3" ht="12">
      <c r="B114" s="5"/>
      <c r="C114" s="13"/>
    </row>
    <row r="115" spans="2:3" ht="12">
      <c r="B115" s="5"/>
      <c r="C115" s="13"/>
    </row>
    <row r="116" spans="2:3" ht="12">
      <c r="B116" s="5"/>
      <c r="C116" s="13"/>
    </row>
    <row r="117" spans="2:3" ht="12">
      <c r="B117" s="5"/>
      <c r="C117" s="13"/>
    </row>
    <row r="118" spans="2:3" ht="12">
      <c r="B118" s="5"/>
      <c r="C118" s="13"/>
    </row>
    <row r="119" spans="2:3" ht="12">
      <c r="B119" s="5"/>
      <c r="C119" s="13"/>
    </row>
    <row r="120" spans="2:3" ht="12">
      <c r="B120" s="5"/>
      <c r="C120" s="13"/>
    </row>
    <row r="121" spans="2:3" ht="12">
      <c r="B121" s="5"/>
      <c r="C121" s="13"/>
    </row>
    <row r="122" spans="2:3" ht="12">
      <c r="B122" s="5"/>
      <c r="C122" s="13"/>
    </row>
    <row r="123" spans="2:3" ht="12">
      <c r="B123" s="5"/>
      <c r="C123" s="13"/>
    </row>
    <row r="124" spans="2:3" ht="12">
      <c r="B124" s="5"/>
      <c r="C124" s="13"/>
    </row>
    <row r="125" spans="2:3" ht="12">
      <c r="B125" s="5"/>
      <c r="C125" s="13"/>
    </row>
    <row r="126" spans="2:3" ht="12">
      <c r="B126" s="5"/>
      <c r="C126" s="13"/>
    </row>
    <row r="127" spans="2:3" ht="12">
      <c r="B127" s="5"/>
      <c r="C127" s="13"/>
    </row>
    <row r="128" spans="2:3" ht="12">
      <c r="B128" s="5"/>
      <c r="C128" s="13"/>
    </row>
    <row r="129" spans="2:3" ht="12">
      <c r="B129" s="5"/>
      <c r="C129" s="13"/>
    </row>
    <row r="130" spans="2:3" ht="12">
      <c r="B130" s="5"/>
      <c r="C130" s="13"/>
    </row>
    <row r="131" spans="2:3" ht="12">
      <c r="B131" s="5"/>
      <c r="C131" s="13"/>
    </row>
    <row r="132" spans="2:3" ht="12">
      <c r="B132" s="5"/>
      <c r="C132" s="13"/>
    </row>
    <row r="133" spans="2:3" ht="12">
      <c r="B133" s="5"/>
      <c r="C133" s="13"/>
    </row>
    <row r="134" spans="2:3" ht="12">
      <c r="B134" s="5"/>
      <c r="C134" s="13"/>
    </row>
    <row r="135" spans="2:3" ht="12">
      <c r="B135" s="5"/>
      <c r="C135" s="13"/>
    </row>
    <row r="136" spans="2:3" ht="12">
      <c r="B136" s="5"/>
      <c r="C136" s="13"/>
    </row>
    <row r="137" spans="2:3" ht="12">
      <c r="B137" s="5"/>
      <c r="C137" s="13"/>
    </row>
    <row r="138" spans="2:3" ht="12">
      <c r="B138" s="5"/>
      <c r="C138" s="13"/>
    </row>
    <row r="139" spans="2:3" ht="12">
      <c r="B139" s="5"/>
      <c r="C139" s="13"/>
    </row>
    <row r="140" spans="2:3" ht="12">
      <c r="B140" s="5"/>
      <c r="C140" s="13"/>
    </row>
    <row r="141" spans="2:3" ht="12">
      <c r="B141" s="5"/>
      <c r="C141" s="13"/>
    </row>
    <row r="142" spans="2:3" ht="12">
      <c r="B142" s="5"/>
      <c r="C142" s="13"/>
    </row>
    <row r="143" spans="2:3" ht="12">
      <c r="B143" s="5"/>
      <c r="C143" s="13"/>
    </row>
    <row r="144" spans="2:3" ht="12">
      <c r="B144" s="5"/>
      <c r="C144" s="13"/>
    </row>
    <row r="145" spans="2:3" ht="12">
      <c r="B145" s="5"/>
      <c r="C145" s="13"/>
    </row>
    <row r="146" spans="2:3" ht="12">
      <c r="B146" s="5"/>
      <c r="C146" s="13"/>
    </row>
    <row r="147" spans="2:3" ht="12">
      <c r="B147" s="5"/>
      <c r="C147" s="13"/>
    </row>
    <row r="148" spans="2:3" ht="12">
      <c r="B148" s="5"/>
      <c r="C148" s="13"/>
    </row>
    <row r="149" spans="2:3" ht="12">
      <c r="B149" s="5"/>
      <c r="C149" s="13"/>
    </row>
    <row r="150" spans="2:3" ht="12">
      <c r="B150" s="5"/>
      <c r="C150" s="13"/>
    </row>
    <row r="151" spans="2:3" ht="12">
      <c r="B151" s="5"/>
      <c r="C151" s="13"/>
    </row>
    <row r="152" spans="2:3" ht="12">
      <c r="B152" s="5"/>
      <c r="C152" s="13"/>
    </row>
    <row r="153" spans="2:3" ht="12">
      <c r="B153" s="5"/>
      <c r="C153" s="13"/>
    </row>
    <row r="154" spans="2:3" ht="12">
      <c r="B154" s="5"/>
      <c r="C154" s="13"/>
    </row>
    <row r="155" spans="2:3" ht="12">
      <c r="B155" s="5"/>
      <c r="C155" s="13"/>
    </row>
    <row r="156" spans="2:3" ht="12">
      <c r="B156" s="5"/>
      <c r="C156" s="13"/>
    </row>
    <row r="157" spans="2:3" ht="12">
      <c r="B157" s="5"/>
      <c r="C157" s="13"/>
    </row>
    <row r="158" spans="2:3" ht="12">
      <c r="B158" s="5"/>
      <c r="C158" s="13"/>
    </row>
    <row r="159" spans="2:3" ht="12">
      <c r="B159" s="5"/>
      <c r="C159" s="13"/>
    </row>
    <row r="160" spans="2:3" ht="12">
      <c r="B160" s="5"/>
      <c r="C160" s="13"/>
    </row>
    <row r="161" spans="2:3" ht="12">
      <c r="B161" s="5"/>
      <c r="C161" s="13"/>
    </row>
    <row r="162" spans="2:3" ht="12">
      <c r="B162" s="5"/>
      <c r="C162" s="13"/>
    </row>
    <row r="163" spans="2:3" ht="12">
      <c r="B163" s="5"/>
      <c r="C163" s="13"/>
    </row>
    <row r="164" spans="2:3" ht="12">
      <c r="B164" s="5"/>
      <c r="C164" s="13"/>
    </row>
    <row r="165" spans="2:3" ht="12">
      <c r="B165" s="5"/>
      <c r="C165" s="13"/>
    </row>
    <row r="166" spans="2:3" ht="12">
      <c r="B166" s="5"/>
      <c r="C166" s="13"/>
    </row>
    <row r="167" spans="2:3" ht="12">
      <c r="B167" s="5"/>
      <c r="C167" s="13"/>
    </row>
    <row r="168" spans="2:3" ht="12">
      <c r="B168" s="5"/>
      <c r="C168" s="13"/>
    </row>
    <row r="169" spans="2:3" ht="12">
      <c r="B169" s="5"/>
      <c r="C169" s="13"/>
    </row>
    <row r="170" spans="2:3" ht="12">
      <c r="B170" s="5"/>
      <c r="C170" s="13"/>
    </row>
    <row r="171" spans="2:3" ht="12">
      <c r="B171" s="5"/>
      <c r="C171" s="13"/>
    </row>
    <row r="172" spans="2:3" ht="12">
      <c r="B172" s="5"/>
      <c r="C172" s="13"/>
    </row>
    <row r="173" spans="2:3" ht="12">
      <c r="B173" s="5"/>
      <c r="C173" s="13"/>
    </row>
    <row r="174" spans="2:3" ht="12">
      <c r="B174" s="5"/>
      <c r="C174" s="13"/>
    </row>
    <row r="175" spans="2:3" ht="12">
      <c r="B175" s="5"/>
      <c r="C175" s="13"/>
    </row>
    <row r="176" spans="2:3" ht="12">
      <c r="B176" s="5"/>
      <c r="C176" s="13"/>
    </row>
    <row r="177" spans="2:3" ht="12">
      <c r="B177" s="5"/>
      <c r="C177" s="13"/>
    </row>
    <row r="178" spans="2:3" ht="12">
      <c r="B178" s="5"/>
      <c r="C178" s="13"/>
    </row>
    <row r="179" spans="2:3" ht="12">
      <c r="B179" s="5"/>
      <c r="C179" s="13"/>
    </row>
    <row r="180" spans="2:3" ht="12">
      <c r="B180" s="5"/>
      <c r="C180" s="13"/>
    </row>
    <row r="181" spans="2:3" ht="12">
      <c r="B181" s="5"/>
      <c r="C181" s="13"/>
    </row>
    <row r="182" spans="2:3" ht="12">
      <c r="B182" s="5"/>
      <c r="C182" s="13"/>
    </row>
    <row r="183" spans="2:3" ht="12">
      <c r="B183" s="5"/>
      <c r="C183" s="13"/>
    </row>
    <row r="184" spans="2:3" ht="12">
      <c r="B184" s="5"/>
      <c r="C184" s="13"/>
    </row>
    <row r="185" spans="2:3" ht="12">
      <c r="B185" s="5"/>
      <c r="C185" s="13"/>
    </row>
    <row r="186" spans="2:3" ht="12">
      <c r="B186" s="5"/>
      <c r="C186" s="13"/>
    </row>
    <row r="187" spans="2:3" ht="12">
      <c r="B187" s="5"/>
      <c r="C187" s="13"/>
    </row>
    <row r="188" spans="2:3" ht="12">
      <c r="B188" s="5"/>
      <c r="C188" s="13"/>
    </row>
    <row r="189" spans="2:3" ht="12">
      <c r="B189" s="5"/>
      <c r="C189" s="13"/>
    </row>
    <row r="190" spans="2:3" ht="12">
      <c r="B190" s="5"/>
      <c r="C190" s="13"/>
    </row>
    <row r="191" spans="2:3" ht="12">
      <c r="B191" s="5"/>
      <c r="C191" s="13"/>
    </row>
    <row r="192" spans="2:3" ht="12">
      <c r="B192" s="5"/>
      <c r="C192" s="13"/>
    </row>
    <row r="193" spans="2:3" ht="12">
      <c r="B193" s="5"/>
      <c r="C193" s="13"/>
    </row>
    <row r="194" spans="2:3" ht="12">
      <c r="B194" s="5"/>
      <c r="C194" s="13"/>
    </row>
    <row r="195" spans="2:3" ht="12">
      <c r="B195" s="5"/>
      <c r="C195" s="13"/>
    </row>
    <row r="196" spans="2:3" ht="12">
      <c r="B196" s="5"/>
      <c r="C196" s="13"/>
    </row>
    <row r="197" spans="2:3" ht="12">
      <c r="B197" s="5"/>
      <c r="C197" s="13"/>
    </row>
    <row r="198" spans="2:3" ht="12">
      <c r="B198" s="5"/>
      <c r="C198" s="13"/>
    </row>
    <row r="199" spans="2:3" ht="12">
      <c r="B199" s="5"/>
      <c r="C199" s="13"/>
    </row>
    <row r="200" spans="2:3" ht="12">
      <c r="B200" s="5"/>
      <c r="C200" s="13"/>
    </row>
    <row r="201" spans="2:3" ht="12">
      <c r="B201" s="5"/>
      <c r="C201" s="13"/>
    </row>
    <row r="202" spans="2:3" ht="12">
      <c r="B202" s="5"/>
      <c r="C202" s="13"/>
    </row>
    <row r="203" spans="2:3" ht="12">
      <c r="B203" s="5"/>
      <c r="C203" s="13"/>
    </row>
    <row r="204" spans="2:3" ht="12">
      <c r="B204" s="5"/>
      <c r="C204" s="13"/>
    </row>
    <row r="205" spans="2:3" ht="12">
      <c r="B205" s="5"/>
      <c r="C205" s="13"/>
    </row>
    <row r="206" spans="2:3" ht="12">
      <c r="B206" s="5"/>
      <c r="C206" s="13"/>
    </row>
    <row r="207" spans="2:3" ht="12">
      <c r="B207" s="5"/>
      <c r="C207" s="13"/>
    </row>
    <row r="208" spans="2:3" ht="12">
      <c r="B208" s="5"/>
      <c r="C208" s="13"/>
    </row>
    <row r="209" spans="2:3" ht="12">
      <c r="B209" s="5"/>
      <c r="C209" s="13"/>
    </row>
    <row r="210" spans="2:3" ht="12">
      <c r="B210" s="5"/>
      <c r="C210" s="13"/>
    </row>
    <row r="211" spans="2:3" ht="12">
      <c r="B211" s="5"/>
      <c r="C211" s="13"/>
    </row>
    <row r="212" spans="2:3" ht="12">
      <c r="B212" s="5"/>
      <c r="C212" s="13"/>
    </row>
    <row r="213" spans="2:3" ht="12">
      <c r="B213" s="5"/>
      <c r="C213" s="13"/>
    </row>
    <row r="214" spans="2:3" ht="12">
      <c r="B214" s="5"/>
      <c r="C214" s="13"/>
    </row>
    <row r="215" spans="2:3" ht="12">
      <c r="B215" s="5"/>
      <c r="C215" s="13"/>
    </row>
    <row r="216" spans="2:3" ht="12">
      <c r="B216" s="5"/>
      <c r="C216" s="13"/>
    </row>
    <row r="217" spans="2:3" ht="12">
      <c r="B217" s="5"/>
      <c r="C217" s="13"/>
    </row>
    <row r="218" spans="2:3" ht="12">
      <c r="B218" s="5"/>
      <c r="C218" s="13"/>
    </row>
    <row r="219" spans="2:3" ht="12">
      <c r="B219" s="5"/>
      <c r="C219" s="13"/>
    </row>
    <row r="220" spans="2:3" ht="12">
      <c r="B220" s="5"/>
      <c r="C220" s="13"/>
    </row>
    <row r="221" spans="2:3" ht="12">
      <c r="B221" s="5"/>
      <c r="C221" s="13"/>
    </row>
    <row r="222" spans="2:3" ht="12">
      <c r="B222" s="5"/>
      <c r="C222" s="13"/>
    </row>
    <row r="223" spans="2:3" ht="12">
      <c r="B223" s="5"/>
      <c r="C223" s="13"/>
    </row>
    <row r="224" spans="2:3" ht="12">
      <c r="B224" s="5"/>
      <c r="C224" s="13"/>
    </row>
    <row r="225" spans="2:3" ht="12">
      <c r="B225" s="5"/>
      <c r="C225" s="13"/>
    </row>
    <row r="226" spans="2:3" ht="12">
      <c r="B226" s="5"/>
      <c r="C226" s="13"/>
    </row>
    <row r="227" spans="2:3" ht="12">
      <c r="B227" s="5"/>
      <c r="C227" s="13"/>
    </row>
    <row r="228" spans="2:3" ht="12">
      <c r="B228" s="5"/>
      <c r="C228" s="13"/>
    </row>
    <row r="229" spans="2:3" ht="12">
      <c r="B229" s="5"/>
      <c r="C229" s="13"/>
    </row>
    <row r="230" spans="2:3" ht="12">
      <c r="B230" s="5"/>
      <c r="C230" s="13"/>
    </row>
    <row r="231" spans="2:3" ht="12">
      <c r="B231" s="5"/>
      <c r="C231" s="13"/>
    </row>
    <row r="232" spans="2:3" ht="12">
      <c r="B232" s="5"/>
      <c r="C232" s="13"/>
    </row>
    <row r="233" spans="2:3" ht="12">
      <c r="B233" s="5"/>
      <c r="C233" s="13"/>
    </row>
    <row r="234" spans="2:3" ht="12">
      <c r="B234" s="5"/>
      <c r="C234" s="13"/>
    </row>
    <row r="235" spans="2:3" ht="12">
      <c r="B235" s="5"/>
      <c r="C235" s="13"/>
    </row>
    <row r="236" spans="2:3" ht="12">
      <c r="B236" s="5"/>
      <c r="C236" s="13"/>
    </row>
    <row r="237" spans="2:3" ht="12">
      <c r="B237" s="5"/>
      <c r="C237" s="13"/>
    </row>
    <row r="238" spans="2:3" ht="12">
      <c r="B238" s="5"/>
      <c r="C238" s="13"/>
    </row>
    <row r="239" spans="2:3" ht="12">
      <c r="B239" s="5"/>
      <c r="C239" s="13"/>
    </row>
    <row r="240" spans="2:3" ht="12">
      <c r="B240" s="5"/>
      <c r="C240" s="13"/>
    </row>
    <row r="241" spans="2:3" ht="12">
      <c r="B241" s="5"/>
      <c r="C241" s="13"/>
    </row>
    <row r="242" spans="2:3" ht="12">
      <c r="B242" s="5"/>
      <c r="C242" s="13"/>
    </row>
    <row r="243" spans="2:3" ht="12">
      <c r="B243" s="5"/>
      <c r="C243" s="13"/>
    </row>
    <row r="244" spans="2:3" ht="12">
      <c r="B244" s="5"/>
      <c r="C244" s="13"/>
    </row>
    <row r="245" spans="2:3" ht="12">
      <c r="B245" s="5"/>
      <c r="C245" s="13"/>
    </row>
    <row r="246" spans="2:3" ht="12">
      <c r="B246" s="5"/>
      <c r="C246" s="13"/>
    </row>
    <row r="247" spans="2:3" ht="12">
      <c r="B247" s="5"/>
      <c r="C247" s="13"/>
    </row>
    <row r="248" spans="2:3" ht="12">
      <c r="B248" s="5"/>
      <c r="C248" s="13"/>
    </row>
    <row r="249" spans="2:3" ht="12">
      <c r="B249" s="5"/>
      <c r="C249" s="13"/>
    </row>
    <row r="250" spans="2:3" ht="12">
      <c r="B250" s="5"/>
      <c r="C250" s="13"/>
    </row>
    <row r="251" spans="2:3" ht="12">
      <c r="B251" s="5"/>
      <c r="C251" s="13"/>
    </row>
    <row r="252" spans="2:3" ht="12">
      <c r="B252" s="5"/>
      <c r="C252" s="13"/>
    </row>
    <row r="253" spans="2:3" ht="12">
      <c r="B253" s="5"/>
      <c r="C253" s="13"/>
    </row>
    <row r="254" spans="2:3" ht="12">
      <c r="B254" s="5"/>
      <c r="C254" s="13"/>
    </row>
    <row r="255" spans="2:3" ht="12">
      <c r="B255" s="5"/>
      <c r="C255" s="13"/>
    </row>
    <row r="256" spans="2:3" ht="12">
      <c r="B256" s="5"/>
      <c r="C256" s="13"/>
    </row>
    <row r="257" spans="2:3" ht="12">
      <c r="B257" s="5"/>
      <c r="C257" s="13"/>
    </row>
    <row r="258" spans="2:3" ht="12">
      <c r="B258" s="5"/>
      <c r="C258" s="13"/>
    </row>
    <row r="259" spans="2:3" ht="12">
      <c r="B259" s="5"/>
      <c r="C259" s="13"/>
    </row>
    <row r="260" spans="2:3" ht="12">
      <c r="B260" s="5"/>
      <c r="C260" s="13"/>
    </row>
    <row r="261" spans="2:3" ht="12">
      <c r="B261" s="5"/>
      <c r="C261" s="13"/>
    </row>
    <row r="262" spans="2:3" ht="12">
      <c r="B262" s="5"/>
      <c r="C262" s="13"/>
    </row>
    <row r="263" spans="2:3" ht="12">
      <c r="B263" s="5"/>
      <c r="C263" s="13"/>
    </row>
    <row r="264" spans="2:3" ht="12">
      <c r="B264" s="5"/>
      <c r="C264" s="13"/>
    </row>
    <row r="265" spans="2:3" ht="12">
      <c r="B265" s="5"/>
      <c r="C265" s="13"/>
    </row>
    <row r="266" spans="2:3" ht="12">
      <c r="B266" s="5"/>
      <c r="C266" s="13"/>
    </row>
    <row r="267" spans="2:3" ht="12">
      <c r="B267" s="5"/>
      <c r="C267" s="13"/>
    </row>
    <row r="268" spans="2:3" ht="12">
      <c r="B268" s="5"/>
      <c r="C268" s="13"/>
    </row>
    <row r="269" spans="2:3" ht="12">
      <c r="B269" s="5"/>
      <c r="C269" s="13"/>
    </row>
    <row r="270" spans="2:3" ht="12">
      <c r="B270" s="5"/>
      <c r="C270" s="13"/>
    </row>
    <row r="271" spans="2:3" ht="12">
      <c r="B271" s="5"/>
      <c r="C271" s="13"/>
    </row>
    <row r="272" spans="2:3" ht="12">
      <c r="B272" s="5"/>
      <c r="C272" s="13"/>
    </row>
    <row r="273" spans="2:3" ht="12">
      <c r="B273" s="5"/>
      <c r="C273" s="13"/>
    </row>
    <row r="274" spans="2:3" ht="12">
      <c r="B274" s="5"/>
      <c r="C274" s="13"/>
    </row>
    <row r="275" spans="2:3" ht="12">
      <c r="B275" s="5"/>
      <c r="C275" s="13"/>
    </row>
    <row r="276" spans="2:3" ht="12">
      <c r="B276" s="5"/>
      <c r="C276" s="13"/>
    </row>
    <row r="277" spans="2:3" ht="12">
      <c r="B277" s="5"/>
      <c r="C277" s="13"/>
    </row>
    <row r="278" spans="2:3" ht="12">
      <c r="B278" s="5"/>
      <c r="C278" s="13"/>
    </row>
    <row r="279" ht="12">
      <c r="C279" s="13"/>
    </row>
    <row r="280" ht="12">
      <c r="C280" s="13"/>
    </row>
    <row r="281" ht="12">
      <c r="C281" s="13"/>
    </row>
    <row r="282" ht="12">
      <c r="C282" s="13"/>
    </row>
    <row r="283" ht="12">
      <c r="C283" s="13"/>
    </row>
    <row r="284" ht="12">
      <c r="C284" s="13"/>
    </row>
    <row r="285" ht="12">
      <c r="C285" s="13"/>
    </row>
    <row r="286" ht="12">
      <c r="C286" s="13"/>
    </row>
    <row r="287" ht="12">
      <c r="C287" s="13"/>
    </row>
    <row r="288" ht="12">
      <c r="C288" s="13"/>
    </row>
    <row r="289" ht="12">
      <c r="C289" s="13"/>
    </row>
    <row r="290" ht="12">
      <c r="C290" s="13"/>
    </row>
    <row r="291" ht="12">
      <c r="C291" s="13"/>
    </row>
    <row r="292" ht="12">
      <c r="C292" s="13"/>
    </row>
    <row r="293" ht="12">
      <c r="C293" s="13"/>
    </row>
    <row r="294" ht="12">
      <c r="C294" s="13"/>
    </row>
    <row r="295" ht="12">
      <c r="C295" s="13"/>
    </row>
    <row r="296" ht="12">
      <c r="C296" s="13"/>
    </row>
    <row r="297" ht="12">
      <c r="C297" s="13"/>
    </row>
    <row r="298" ht="12">
      <c r="C298" s="13"/>
    </row>
    <row r="299" ht="12">
      <c r="C299" s="13"/>
    </row>
    <row r="300" ht="12">
      <c r="C300" s="13"/>
    </row>
    <row r="301" ht="12">
      <c r="C301" s="13"/>
    </row>
    <row r="302" ht="12">
      <c r="C302" s="13"/>
    </row>
    <row r="303" ht="12">
      <c r="C303" s="13"/>
    </row>
    <row r="304" ht="12">
      <c r="C304" s="13"/>
    </row>
    <row r="305" ht="12">
      <c r="C305" s="13"/>
    </row>
    <row r="306" ht="12">
      <c r="C306" s="13"/>
    </row>
    <row r="307" ht="12">
      <c r="C307" s="13"/>
    </row>
    <row r="308" ht="12">
      <c r="C308" s="13"/>
    </row>
    <row r="309" ht="12">
      <c r="C309" s="13"/>
    </row>
    <row r="310" ht="12">
      <c r="C310" s="13"/>
    </row>
    <row r="311" ht="12">
      <c r="C311" s="13"/>
    </row>
    <row r="312" ht="12">
      <c r="C312" s="13"/>
    </row>
    <row r="313" ht="12">
      <c r="C313" s="13"/>
    </row>
    <row r="314" ht="12">
      <c r="C314" s="13"/>
    </row>
    <row r="315" ht="12">
      <c r="C315" s="13"/>
    </row>
    <row r="316" ht="12">
      <c r="C316" s="13"/>
    </row>
    <row r="317" ht="12">
      <c r="C317" s="13"/>
    </row>
    <row r="318" ht="12">
      <c r="C318" s="13"/>
    </row>
    <row r="319" ht="12">
      <c r="C319" s="13"/>
    </row>
    <row r="320" ht="12">
      <c r="C320" s="13"/>
    </row>
    <row r="321" ht="12">
      <c r="C321" s="13"/>
    </row>
    <row r="322" ht="12">
      <c r="C322" s="13"/>
    </row>
    <row r="323" ht="12">
      <c r="C323" s="13"/>
    </row>
    <row r="324" ht="12">
      <c r="C324" s="13"/>
    </row>
    <row r="325" ht="12">
      <c r="C325" s="13"/>
    </row>
    <row r="326" ht="12">
      <c r="C326" s="13"/>
    </row>
    <row r="327" ht="12">
      <c r="C327" s="13"/>
    </row>
    <row r="328" ht="12">
      <c r="C328" s="13"/>
    </row>
    <row r="329" ht="12">
      <c r="C329" s="13"/>
    </row>
    <row r="330" ht="12">
      <c r="C330" s="13"/>
    </row>
    <row r="331" ht="12">
      <c r="C331" s="13"/>
    </row>
    <row r="332" ht="12">
      <c r="C332" s="13"/>
    </row>
    <row r="333" ht="12">
      <c r="C333" s="13"/>
    </row>
    <row r="334" ht="12">
      <c r="C334" s="13"/>
    </row>
    <row r="335" ht="12">
      <c r="C335" s="13"/>
    </row>
    <row r="336" ht="12">
      <c r="C336" s="13"/>
    </row>
    <row r="337" ht="12">
      <c r="C337" s="13"/>
    </row>
    <row r="338" ht="12">
      <c r="C338" s="13"/>
    </row>
    <row r="339" ht="12">
      <c r="C339" s="13"/>
    </row>
    <row r="340" ht="12">
      <c r="C340" s="13"/>
    </row>
    <row r="341" ht="12">
      <c r="C341" s="13"/>
    </row>
    <row r="342" ht="12">
      <c r="C342" s="13"/>
    </row>
    <row r="343" ht="12">
      <c r="C343" s="13"/>
    </row>
    <row r="344" ht="12">
      <c r="C344" s="13"/>
    </row>
    <row r="345" ht="12">
      <c r="C345" s="13"/>
    </row>
    <row r="346" ht="12">
      <c r="C346" s="13"/>
    </row>
    <row r="347" ht="12">
      <c r="C347" s="13"/>
    </row>
    <row r="348" ht="12">
      <c r="C348" s="13"/>
    </row>
    <row r="349" ht="12">
      <c r="C349" s="13"/>
    </row>
    <row r="350" ht="12">
      <c r="C350" s="13"/>
    </row>
    <row r="351" ht="12">
      <c r="C351" s="13"/>
    </row>
    <row r="352" ht="12">
      <c r="C352" s="13"/>
    </row>
    <row r="353" ht="12">
      <c r="C353" s="13"/>
    </row>
    <row r="354" ht="12">
      <c r="C354" s="13"/>
    </row>
    <row r="355" ht="12">
      <c r="C355" s="13"/>
    </row>
    <row r="356" ht="12">
      <c r="C356" s="13"/>
    </row>
    <row r="357" ht="12">
      <c r="C357" s="13"/>
    </row>
    <row r="358" ht="12">
      <c r="C358" s="13"/>
    </row>
    <row r="359" ht="12">
      <c r="C359" s="13"/>
    </row>
    <row r="360" ht="12">
      <c r="C360" s="13"/>
    </row>
    <row r="361" ht="12">
      <c r="C361" s="13"/>
    </row>
    <row r="362" ht="12">
      <c r="C362" s="13"/>
    </row>
    <row r="363" ht="12">
      <c r="C363" s="13"/>
    </row>
    <row r="364" ht="12">
      <c r="C364" s="13"/>
    </row>
    <row r="365" ht="12">
      <c r="C365" s="13"/>
    </row>
    <row r="366" ht="12">
      <c r="C366" s="13"/>
    </row>
    <row r="367" ht="12">
      <c r="C367" s="13"/>
    </row>
    <row r="368" ht="12">
      <c r="C368" s="13"/>
    </row>
    <row r="369" ht="12">
      <c r="C369" s="13"/>
    </row>
    <row r="370" ht="12">
      <c r="C370" s="13"/>
    </row>
    <row r="371" ht="12">
      <c r="C371" s="13"/>
    </row>
    <row r="372" ht="12">
      <c r="C372" s="13"/>
    </row>
    <row r="373" ht="12">
      <c r="C373" s="13"/>
    </row>
    <row r="374" ht="12">
      <c r="C374" s="13"/>
    </row>
    <row r="375" ht="12">
      <c r="C375" s="13"/>
    </row>
    <row r="376" ht="12">
      <c r="C376" s="13"/>
    </row>
    <row r="377" ht="12">
      <c r="C377" s="13"/>
    </row>
    <row r="378" ht="12">
      <c r="C378" s="13"/>
    </row>
    <row r="379" ht="12">
      <c r="C379" s="13"/>
    </row>
    <row r="380" ht="12">
      <c r="C380" s="13"/>
    </row>
    <row r="381" ht="12">
      <c r="C381" s="13"/>
    </row>
    <row r="382" ht="12">
      <c r="C382" s="13"/>
    </row>
    <row r="383" ht="12">
      <c r="C383" s="13"/>
    </row>
    <row r="384" ht="12">
      <c r="C384" s="13"/>
    </row>
    <row r="385" ht="12">
      <c r="C385" s="13"/>
    </row>
    <row r="386" ht="12">
      <c r="C386" s="13"/>
    </row>
    <row r="387" ht="12">
      <c r="C387" s="13"/>
    </row>
    <row r="388" ht="12">
      <c r="C388" s="13"/>
    </row>
    <row r="389" ht="12">
      <c r="C389" s="13"/>
    </row>
    <row r="390" ht="12">
      <c r="C390" s="14"/>
    </row>
    <row r="391" ht="12">
      <c r="C391" s="14"/>
    </row>
    <row r="392" ht="12">
      <c r="C392" s="14"/>
    </row>
    <row r="393" ht="12">
      <c r="C393" s="14"/>
    </row>
    <row r="394" ht="12">
      <c r="C394" s="14"/>
    </row>
    <row r="395" ht="12">
      <c r="C395" s="14"/>
    </row>
    <row r="396" ht="12">
      <c r="C396" s="14"/>
    </row>
    <row r="397" ht="12">
      <c r="C397" s="14"/>
    </row>
    <row r="398" ht="12">
      <c r="C398" s="14"/>
    </row>
    <row r="399" ht="12">
      <c r="C399" s="14"/>
    </row>
    <row r="400" ht="12">
      <c r="C400" s="14"/>
    </row>
    <row r="401" ht="12">
      <c r="C401" s="14"/>
    </row>
    <row r="402" ht="12">
      <c r="C402" s="14"/>
    </row>
    <row r="403" ht="12">
      <c r="C403" s="14"/>
    </row>
    <row r="404" ht="12">
      <c r="C404" s="14"/>
    </row>
    <row r="405" ht="12">
      <c r="C405" s="14"/>
    </row>
    <row r="406" ht="12">
      <c r="C406" s="14"/>
    </row>
    <row r="407" ht="12">
      <c r="C407" s="14"/>
    </row>
    <row r="408" ht="12">
      <c r="C408" s="6"/>
    </row>
    <row r="409" ht="12">
      <c r="C409" s="6"/>
    </row>
    <row r="410" ht="12">
      <c r="C410" s="6"/>
    </row>
    <row r="411" ht="12">
      <c r="C411" s="6"/>
    </row>
    <row r="412" ht="12">
      <c r="C412" s="6"/>
    </row>
    <row r="413" ht="12">
      <c r="C413" s="6"/>
    </row>
    <row r="414" ht="12">
      <c r="C414" s="6"/>
    </row>
    <row r="415" ht="12">
      <c r="C415" s="6"/>
    </row>
    <row r="416" ht="12">
      <c r="C416" s="6"/>
    </row>
    <row r="417" ht="12">
      <c r="C417" s="6"/>
    </row>
    <row r="418" ht="12">
      <c r="C418" s="6"/>
    </row>
    <row r="419" ht="12">
      <c r="C419" s="6"/>
    </row>
    <row r="420" ht="12">
      <c r="C420" s="6"/>
    </row>
    <row r="421" ht="12">
      <c r="C421" s="6"/>
    </row>
    <row r="422" ht="12">
      <c r="C422" s="6"/>
    </row>
    <row r="423" ht="12">
      <c r="C423" s="6"/>
    </row>
    <row r="424" ht="12">
      <c r="C424" s="6"/>
    </row>
    <row r="425" ht="12">
      <c r="C425" s="6"/>
    </row>
    <row r="426" ht="12">
      <c r="C426" s="6"/>
    </row>
    <row r="427" ht="12">
      <c r="C427" s="6"/>
    </row>
    <row r="428" ht="12">
      <c r="C428" s="6"/>
    </row>
    <row r="429" ht="12">
      <c r="C429" s="6"/>
    </row>
    <row r="430" ht="12">
      <c r="C430" s="6"/>
    </row>
    <row r="431" ht="12">
      <c r="C431" s="6"/>
    </row>
    <row r="432" ht="12">
      <c r="C432" s="6"/>
    </row>
    <row r="433" ht="12">
      <c r="C433" s="6"/>
    </row>
    <row r="434" ht="12">
      <c r="C434" s="6"/>
    </row>
    <row r="435" ht="12">
      <c r="C435" s="6"/>
    </row>
    <row r="436" ht="12">
      <c r="C436" s="6"/>
    </row>
    <row r="437" ht="12">
      <c r="C437" s="6"/>
    </row>
    <row r="438" ht="12">
      <c r="C438" s="6"/>
    </row>
    <row r="439" ht="12">
      <c r="C439" s="6"/>
    </row>
    <row r="440" ht="12">
      <c r="C440" s="6"/>
    </row>
    <row r="441" ht="12">
      <c r="C441" s="6"/>
    </row>
    <row r="442" ht="12">
      <c r="C442" s="6"/>
    </row>
    <row r="443" ht="12">
      <c r="C443" s="6"/>
    </row>
    <row r="444" ht="12">
      <c r="C444" s="6"/>
    </row>
    <row r="445" ht="12">
      <c r="C445" s="6"/>
    </row>
    <row r="446" ht="12">
      <c r="C446" s="6"/>
    </row>
    <row r="447" ht="12">
      <c r="C447" s="6"/>
    </row>
    <row r="448" ht="12">
      <c r="C448" s="6"/>
    </row>
    <row r="449" ht="12">
      <c r="C449" s="6"/>
    </row>
    <row r="450" ht="12">
      <c r="C450" s="6"/>
    </row>
    <row r="451" ht="12">
      <c r="C451" s="6"/>
    </row>
    <row r="452" ht="12">
      <c r="C452" s="6"/>
    </row>
    <row r="453" ht="12">
      <c r="C453" s="6"/>
    </row>
    <row r="454" ht="12">
      <c r="C454" s="6"/>
    </row>
    <row r="455" ht="12">
      <c r="C455" s="6"/>
    </row>
    <row r="456" ht="12">
      <c r="C456" s="6"/>
    </row>
    <row r="457" ht="12">
      <c r="C457" s="6"/>
    </row>
    <row r="458" ht="12">
      <c r="C458" s="6"/>
    </row>
    <row r="459" ht="12">
      <c r="C459" s="6"/>
    </row>
    <row r="460" ht="12">
      <c r="C460" s="6"/>
    </row>
    <row r="461" ht="12">
      <c r="C461" s="6"/>
    </row>
    <row r="462" ht="12">
      <c r="C462" s="6"/>
    </row>
    <row r="463" ht="12">
      <c r="C463" s="6"/>
    </row>
    <row r="464" ht="12">
      <c r="C464" s="6"/>
    </row>
    <row r="465" ht="12">
      <c r="C465" s="6"/>
    </row>
    <row r="466" ht="12">
      <c r="C466" s="6"/>
    </row>
    <row r="467" ht="12">
      <c r="C467" s="6"/>
    </row>
    <row r="468" ht="12">
      <c r="C468" s="6"/>
    </row>
    <row r="469" ht="12">
      <c r="C469" s="6"/>
    </row>
    <row r="470" ht="12">
      <c r="C470" s="6"/>
    </row>
    <row r="471" ht="12">
      <c r="C471" s="6"/>
    </row>
    <row r="472" ht="12">
      <c r="C472" s="6"/>
    </row>
    <row r="473" ht="12">
      <c r="C473" s="6"/>
    </row>
    <row r="474" ht="12">
      <c r="C474" s="6"/>
    </row>
    <row r="475" ht="12">
      <c r="C475" s="6"/>
    </row>
    <row r="476" ht="12">
      <c r="C476" s="6"/>
    </row>
    <row r="477" ht="12">
      <c r="C477" s="6"/>
    </row>
    <row r="478" ht="12">
      <c r="C478" s="6"/>
    </row>
    <row r="479" ht="12">
      <c r="C479" s="6"/>
    </row>
    <row r="480" ht="12">
      <c r="C480" s="6"/>
    </row>
    <row r="481" ht="12">
      <c r="C481" s="6"/>
    </row>
    <row r="482" ht="12">
      <c r="C482" s="6"/>
    </row>
    <row r="483" ht="12">
      <c r="C483" s="6"/>
    </row>
    <row r="484" ht="12">
      <c r="C484" s="6"/>
    </row>
    <row r="485" ht="12">
      <c r="C485" s="6"/>
    </row>
    <row r="486" ht="12">
      <c r="C486" s="6"/>
    </row>
    <row r="487" ht="12">
      <c r="C487" s="6"/>
    </row>
    <row r="488" ht="12">
      <c r="C488" s="6"/>
    </row>
    <row r="489" ht="12">
      <c r="C489" s="6"/>
    </row>
    <row r="490" ht="12">
      <c r="C490" s="6"/>
    </row>
    <row r="491" ht="12">
      <c r="C491" s="6"/>
    </row>
    <row r="492" ht="12">
      <c r="C492" s="6"/>
    </row>
    <row r="493" ht="12">
      <c r="C493" s="6"/>
    </row>
    <row r="494" ht="12">
      <c r="C494" s="6"/>
    </row>
    <row r="495" ht="12">
      <c r="C495" s="6"/>
    </row>
    <row r="496" ht="12">
      <c r="C496" s="6"/>
    </row>
    <row r="497" ht="12">
      <c r="C497" s="6"/>
    </row>
    <row r="498" ht="12">
      <c r="C498" s="6"/>
    </row>
    <row r="499" ht="12">
      <c r="C499" s="6"/>
    </row>
    <row r="500" ht="12">
      <c r="C500" s="6"/>
    </row>
    <row r="501" ht="12">
      <c r="C501" s="6"/>
    </row>
    <row r="502" ht="12">
      <c r="C502" s="6"/>
    </row>
    <row r="503" ht="12">
      <c r="C503" s="6"/>
    </row>
    <row r="504" ht="12">
      <c r="C504" s="6"/>
    </row>
    <row r="505" ht="12">
      <c r="C505" s="6"/>
    </row>
    <row r="506" ht="12">
      <c r="C506" s="6"/>
    </row>
    <row r="507" ht="12">
      <c r="C507" s="6"/>
    </row>
    <row r="508" ht="12">
      <c r="C508" s="6"/>
    </row>
    <row r="509" ht="12">
      <c r="C509" s="6"/>
    </row>
    <row r="510" ht="12">
      <c r="C510" s="6"/>
    </row>
    <row r="511" ht="12">
      <c r="C511" s="6"/>
    </row>
    <row r="512" ht="12">
      <c r="C512" s="6"/>
    </row>
    <row r="513" ht="12">
      <c r="C513" s="6"/>
    </row>
    <row r="514" ht="12">
      <c r="C514" s="6"/>
    </row>
    <row r="515" ht="12">
      <c r="C515" s="6"/>
    </row>
    <row r="516" ht="12">
      <c r="C516" s="6"/>
    </row>
    <row r="517" ht="12">
      <c r="C517" s="6"/>
    </row>
    <row r="518" ht="12">
      <c r="C518" s="6"/>
    </row>
    <row r="519" ht="12">
      <c r="C519" s="6"/>
    </row>
    <row r="520" ht="12">
      <c r="C520" s="6"/>
    </row>
    <row r="521" ht="12">
      <c r="C521" s="6"/>
    </row>
    <row r="522" ht="12">
      <c r="C522" s="6"/>
    </row>
    <row r="523" ht="12">
      <c r="C523" s="6"/>
    </row>
    <row r="524" ht="12">
      <c r="C524" s="6"/>
    </row>
    <row r="525" ht="12">
      <c r="C525" s="6"/>
    </row>
    <row r="526" ht="12">
      <c r="C526" s="6"/>
    </row>
    <row r="527" ht="12">
      <c r="C527" s="6"/>
    </row>
    <row r="528" ht="12">
      <c r="C528" s="6"/>
    </row>
    <row r="529" ht="12">
      <c r="C529" s="6"/>
    </row>
    <row r="530" ht="12">
      <c r="C530" s="6"/>
    </row>
    <row r="531" ht="12">
      <c r="C531" s="6"/>
    </row>
    <row r="532" ht="12">
      <c r="C532" s="6"/>
    </row>
    <row r="533" ht="12">
      <c r="C533" s="6"/>
    </row>
    <row r="534" ht="12">
      <c r="C534" s="6"/>
    </row>
    <row r="535" ht="12">
      <c r="C535" s="6"/>
    </row>
    <row r="536" ht="12">
      <c r="C536" s="6"/>
    </row>
    <row r="537" ht="12">
      <c r="C537" s="6"/>
    </row>
    <row r="538" ht="12">
      <c r="C538" s="6"/>
    </row>
    <row r="539" ht="12">
      <c r="C539" s="6"/>
    </row>
    <row r="540" ht="12">
      <c r="C540" s="6"/>
    </row>
    <row r="541" ht="12">
      <c r="C541" s="6"/>
    </row>
    <row r="542" ht="12">
      <c r="C542" s="6"/>
    </row>
    <row r="543" ht="12">
      <c r="C543" s="6"/>
    </row>
    <row r="544" ht="12">
      <c r="C544" s="6"/>
    </row>
    <row r="545" ht="12">
      <c r="C545" s="6"/>
    </row>
    <row r="546" ht="12">
      <c r="C546" s="6"/>
    </row>
    <row r="547" ht="12">
      <c r="C547" s="6"/>
    </row>
    <row r="548" ht="12">
      <c r="C548" s="6"/>
    </row>
    <row r="549" ht="12">
      <c r="C549" s="6"/>
    </row>
    <row r="550" ht="12">
      <c r="C550" s="6"/>
    </row>
    <row r="551" ht="12">
      <c r="C551" s="6"/>
    </row>
    <row r="552" ht="12">
      <c r="C552" s="6"/>
    </row>
    <row r="553" ht="12">
      <c r="C553" s="6"/>
    </row>
    <row r="554" ht="12">
      <c r="C554" s="6"/>
    </row>
    <row r="555" ht="12">
      <c r="C555" s="6"/>
    </row>
    <row r="556" ht="12">
      <c r="C556" s="6"/>
    </row>
    <row r="557" ht="12">
      <c r="C557" s="6"/>
    </row>
    <row r="558" ht="12">
      <c r="C558" s="6"/>
    </row>
    <row r="559" ht="12">
      <c r="C559" s="6"/>
    </row>
    <row r="560" ht="12">
      <c r="C560" s="6"/>
    </row>
    <row r="561" ht="12">
      <c r="C561" s="6"/>
    </row>
    <row r="562" ht="12">
      <c r="C562" s="6"/>
    </row>
    <row r="563" ht="12">
      <c r="C563" s="6"/>
    </row>
    <row r="564" ht="12">
      <c r="C564" s="6"/>
    </row>
    <row r="565" ht="12">
      <c r="C565" s="6"/>
    </row>
    <row r="566" ht="12">
      <c r="C566" s="6"/>
    </row>
    <row r="567" ht="12">
      <c r="C567" s="6"/>
    </row>
    <row r="568" ht="12">
      <c r="C568" s="6"/>
    </row>
    <row r="569" ht="12">
      <c r="C569" s="6"/>
    </row>
    <row r="570" ht="12">
      <c r="C570" s="6"/>
    </row>
    <row r="571" ht="12">
      <c r="C571" s="6"/>
    </row>
    <row r="572" ht="12">
      <c r="C572" s="6"/>
    </row>
    <row r="573" ht="12">
      <c r="C573" s="6"/>
    </row>
    <row r="574" ht="12">
      <c r="C574" s="6"/>
    </row>
    <row r="575" ht="12">
      <c r="C575" s="6"/>
    </row>
    <row r="576" ht="12">
      <c r="C576" s="6"/>
    </row>
    <row r="577" ht="12">
      <c r="C577" s="6"/>
    </row>
    <row r="578" ht="12">
      <c r="C578" s="6"/>
    </row>
    <row r="579" ht="12">
      <c r="C579" s="6"/>
    </row>
    <row r="580" ht="12">
      <c r="C580" s="6"/>
    </row>
    <row r="581" ht="12">
      <c r="C581" s="6"/>
    </row>
    <row r="582" ht="12">
      <c r="C582" s="6"/>
    </row>
    <row r="583" ht="12">
      <c r="C583" s="6"/>
    </row>
    <row r="584" ht="12">
      <c r="C584" s="6"/>
    </row>
    <row r="585" ht="12">
      <c r="C585" s="6"/>
    </row>
    <row r="586" ht="12">
      <c r="C586" s="6"/>
    </row>
    <row r="587" ht="12">
      <c r="C587" s="6"/>
    </row>
    <row r="588" ht="12">
      <c r="C588" s="6"/>
    </row>
    <row r="589" ht="12">
      <c r="C589" s="6"/>
    </row>
    <row r="590" ht="12">
      <c r="C590" s="6"/>
    </row>
    <row r="591" ht="12">
      <c r="C591" s="6"/>
    </row>
    <row r="592" ht="12">
      <c r="C592" s="6"/>
    </row>
    <row r="593" ht="12">
      <c r="C593" s="6"/>
    </row>
    <row r="594" ht="12">
      <c r="C594" s="6"/>
    </row>
    <row r="595" ht="12">
      <c r="C595" s="6"/>
    </row>
    <row r="596" ht="12">
      <c r="C596" s="6"/>
    </row>
    <row r="597" ht="12">
      <c r="C597" s="6"/>
    </row>
    <row r="598" ht="12">
      <c r="C598" s="6"/>
    </row>
    <row r="599" ht="12">
      <c r="C599" s="6"/>
    </row>
    <row r="600" ht="12">
      <c r="C600" s="6"/>
    </row>
    <row r="601" ht="12">
      <c r="C601" s="6"/>
    </row>
    <row r="602" ht="12">
      <c r="C602" s="6"/>
    </row>
    <row r="603" ht="12">
      <c r="C603" s="6"/>
    </row>
    <row r="604" ht="12">
      <c r="C604" s="6"/>
    </row>
    <row r="605" ht="12">
      <c r="C605" s="6"/>
    </row>
    <row r="606" ht="12">
      <c r="C606" s="6"/>
    </row>
    <row r="607" ht="12">
      <c r="C607" s="6"/>
    </row>
    <row r="608" ht="12">
      <c r="C608" s="6"/>
    </row>
    <row r="609" ht="12">
      <c r="C609" s="6"/>
    </row>
    <row r="610" ht="12">
      <c r="C610" s="6"/>
    </row>
    <row r="611" ht="12">
      <c r="C611" s="6"/>
    </row>
    <row r="612" ht="12">
      <c r="C612" s="6"/>
    </row>
    <row r="613" ht="12">
      <c r="C613" s="6"/>
    </row>
    <row r="614" ht="12">
      <c r="C614" s="6"/>
    </row>
    <row r="615" ht="12">
      <c r="C615" s="6"/>
    </row>
    <row r="616" ht="12">
      <c r="C616" s="6"/>
    </row>
    <row r="617" ht="12">
      <c r="C617" s="6"/>
    </row>
    <row r="618" ht="12">
      <c r="C618" s="6"/>
    </row>
    <row r="619" ht="12">
      <c r="C619" s="6"/>
    </row>
    <row r="620" ht="12">
      <c r="C620" s="6"/>
    </row>
    <row r="621" ht="12">
      <c r="C621" s="6"/>
    </row>
    <row r="622" ht="12">
      <c r="C622" s="6"/>
    </row>
    <row r="623" ht="12">
      <c r="C623" s="6"/>
    </row>
    <row r="624" ht="12">
      <c r="C624" s="6"/>
    </row>
    <row r="625" ht="12">
      <c r="C625" s="6"/>
    </row>
    <row r="626" ht="12">
      <c r="C626" s="6"/>
    </row>
    <row r="627" ht="12">
      <c r="C627" s="6"/>
    </row>
    <row r="628" ht="12">
      <c r="C628" s="6"/>
    </row>
    <row r="629" ht="12">
      <c r="C629" s="6"/>
    </row>
    <row r="630" ht="12">
      <c r="C630" s="6"/>
    </row>
    <row r="631" ht="12">
      <c r="C631" s="6"/>
    </row>
    <row r="632" ht="12">
      <c r="C632" s="6"/>
    </row>
    <row r="633" ht="12">
      <c r="C633" s="6"/>
    </row>
    <row r="634" ht="12">
      <c r="C634" s="6"/>
    </row>
    <row r="635" ht="12">
      <c r="C635" s="6"/>
    </row>
    <row r="636" ht="12">
      <c r="C636" s="6"/>
    </row>
    <row r="637" ht="12">
      <c r="C637" s="6"/>
    </row>
    <row r="638" ht="12">
      <c r="C638" s="6"/>
    </row>
    <row r="639" ht="12">
      <c r="C639" s="6"/>
    </row>
    <row r="640" ht="12">
      <c r="C640" s="6"/>
    </row>
    <row r="641" ht="12">
      <c r="C641" s="6"/>
    </row>
    <row r="642" ht="12">
      <c r="C642" s="6"/>
    </row>
    <row r="643" ht="12">
      <c r="C643" s="6"/>
    </row>
    <row r="644" ht="12">
      <c r="C644" s="6"/>
    </row>
    <row r="645" ht="12">
      <c r="C645" s="6"/>
    </row>
    <row r="646" ht="12">
      <c r="C646" s="6"/>
    </row>
    <row r="647" ht="12">
      <c r="C647" s="6"/>
    </row>
    <row r="648" ht="12">
      <c r="C648" s="6"/>
    </row>
    <row r="649" ht="12">
      <c r="C649" s="6"/>
    </row>
    <row r="650" ht="12">
      <c r="C650" s="6"/>
    </row>
    <row r="651" ht="12">
      <c r="C651" s="6"/>
    </row>
    <row r="652" ht="12">
      <c r="C652" s="6"/>
    </row>
    <row r="653" ht="12">
      <c r="C653" s="6"/>
    </row>
    <row r="654" ht="12">
      <c r="C654" s="6"/>
    </row>
    <row r="655" ht="12">
      <c r="C655" s="6"/>
    </row>
    <row r="656" ht="12">
      <c r="C656" s="6"/>
    </row>
    <row r="657" ht="12">
      <c r="C657" s="6"/>
    </row>
    <row r="658" ht="12">
      <c r="C658" s="6"/>
    </row>
    <row r="659" ht="12">
      <c r="C659" s="6"/>
    </row>
    <row r="660" ht="12">
      <c r="C660" s="6"/>
    </row>
    <row r="661" ht="12">
      <c r="C661" s="6"/>
    </row>
    <row r="662" ht="12">
      <c r="C662" s="6"/>
    </row>
    <row r="663" ht="12">
      <c r="C663" s="6"/>
    </row>
    <row r="664" ht="12">
      <c r="C664" s="6"/>
    </row>
    <row r="665" ht="12">
      <c r="C665" s="6"/>
    </row>
    <row r="666" ht="12">
      <c r="C666" s="6"/>
    </row>
    <row r="667" ht="12">
      <c r="C667" s="6"/>
    </row>
    <row r="668" ht="12">
      <c r="C668" s="6"/>
    </row>
    <row r="669" ht="12">
      <c r="C669" s="6"/>
    </row>
    <row r="670" ht="12">
      <c r="C670" s="6"/>
    </row>
    <row r="671" ht="12">
      <c r="C671" s="6"/>
    </row>
    <row r="672" ht="12">
      <c r="C672" s="6"/>
    </row>
    <row r="673" ht="12">
      <c r="C673" s="6"/>
    </row>
    <row r="674" ht="12">
      <c r="C674" s="6"/>
    </row>
    <row r="675" ht="12">
      <c r="C675" s="6"/>
    </row>
    <row r="676" ht="12">
      <c r="C676" s="6"/>
    </row>
    <row r="677" ht="12">
      <c r="C677" s="6"/>
    </row>
    <row r="678" ht="12">
      <c r="C678" s="6"/>
    </row>
    <row r="679" ht="12">
      <c r="C679" s="6"/>
    </row>
    <row r="680" ht="12">
      <c r="C680" s="6"/>
    </row>
    <row r="681" ht="12">
      <c r="C681" s="6"/>
    </row>
    <row r="682" ht="12">
      <c r="C682" s="6"/>
    </row>
    <row r="683" ht="12">
      <c r="C683" s="6"/>
    </row>
    <row r="684" ht="12">
      <c r="C684" s="6"/>
    </row>
    <row r="685" ht="12">
      <c r="C685" s="6"/>
    </row>
    <row r="686" ht="12">
      <c r="C686" s="6"/>
    </row>
    <row r="687" ht="12">
      <c r="C687" s="6"/>
    </row>
    <row r="688" ht="12">
      <c r="C688" s="6"/>
    </row>
    <row r="689" ht="12">
      <c r="C689" s="6"/>
    </row>
    <row r="690" ht="12">
      <c r="C690" s="6"/>
    </row>
    <row r="691" ht="12">
      <c r="C691" s="6"/>
    </row>
    <row r="692" ht="12">
      <c r="C692" s="6"/>
    </row>
    <row r="693" ht="12">
      <c r="C693" s="6"/>
    </row>
    <row r="694" ht="12">
      <c r="C694" s="6"/>
    </row>
    <row r="695" ht="12">
      <c r="C695" s="6"/>
    </row>
    <row r="696" ht="12">
      <c r="C696" s="6"/>
    </row>
    <row r="697" ht="12">
      <c r="C697" s="6"/>
    </row>
    <row r="698" ht="12">
      <c r="C698" s="6"/>
    </row>
    <row r="699" ht="12">
      <c r="C699" s="6"/>
    </row>
    <row r="700" ht="12">
      <c r="C700" s="6"/>
    </row>
    <row r="701" ht="12">
      <c r="C701" s="6"/>
    </row>
    <row r="702" ht="12">
      <c r="C702" s="6"/>
    </row>
    <row r="703" ht="12">
      <c r="C703" s="6"/>
    </row>
    <row r="704" ht="12">
      <c r="C704" s="6"/>
    </row>
    <row r="705" ht="12">
      <c r="C705" s="6"/>
    </row>
    <row r="706" ht="12">
      <c r="C706" s="6"/>
    </row>
    <row r="707" ht="12">
      <c r="C707" s="6"/>
    </row>
    <row r="708" ht="12">
      <c r="C708" s="6"/>
    </row>
    <row r="709" ht="12">
      <c r="C709" s="6"/>
    </row>
    <row r="710" ht="12">
      <c r="C710" s="6"/>
    </row>
    <row r="711" ht="12">
      <c r="C711" s="6"/>
    </row>
    <row r="712" ht="12">
      <c r="C712" s="6"/>
    </row>
    <row r="713" ht="12">
      <c r="C713" s="6"/>
    </row>
    <row r="714" ht="12">
      <c r="C714" s="6"/>
    </row>
    <row r="715" ht="12">
      <c r="C715" s="6"/>
    </row>
    <row r="716" ht="12">
      <c r="C716" s="6"/>
    </row>
    <row r="717" ht="12">
      <c r="C717" s="6"/>
    </row>
    <row r="718" ht="12">
      <c r="C718" s="6"/>
    </row>
    <row r="719" ht="12">
      <c r="C719" s="6"/>
    </row>
    <row r="720" ht="12">
      <c r="C720" s="6"/>
    </row>
    <row r="721" ht="12">
      <c r="C721" s="6"/>
    </row>
    <row r="722" ht="12">
      <c r="C722" s="6"/>
    </row>
    <row r="723" ht="12">
      <c r="C723" s="6"/>
    </row>
    <row r="724" ht="12">
      <c r="C724" s="6"/>
    </row>
    <row r="725" ht="12">
      <c r="C725" s="6"/>
    </row>
    <row r="726" ht="12">
      <c r="C726" s="6"/>
    </row>
    <row r="727" ht="12">
      <c r="C727" s="6"/>
    </row>
    <row r="728" ht="12">
      <c r="C728" s="6"/>
    </row>
    <row r="729" ht="12">
      <c r="C729" s="6"/>
    </row>
    <row r="730" ht="12">
      <c r="C730" s="6"/>
    </row>
    <row r="731" ht="12">
      <c r="C731" s="6"/>
    </row>
    <row r="732" ht="12">
      <c r="C732" s="6"/>
    </row>
    <row r="733" ht="12">
      <c r="C733" s="6"/>
    </row>
    <row r="734" ht="12">
      <c r="C734" s="6"/>
    </row>
    <row r="735" ht="12">
      <c r="C735" s="6"/>
    </row>
    <row r="736" ht="12">
      <c r="C736" s="6"/>
    </row>
    <row r="737" ht="12">
      <c r="C737" s="6"/>
    </row>
    <row r="738" ht="12">
      <c r="C738" s="6"/>
    </row>
    <row r="739" ht="12">
      <c r="C739" s="6"/>
    </row>
    <row r="740" ht="12">
      <c r="C740" s="6"/>
    </row>
    <row r="741" ht="12">
      <c r="C741" s="6"/>
    </row>
    <row r="742" ht="12">
      <c r="C742" s="6"/>
    </row>
    <row r="743" ht="12">
      <c r="C743" s="6"/>
    </row>
    <row r="744" ht="12">
      <c r="C744" s="6"/>
    </row>
    <row r="745" ht="12">
      <c r="C745" s="6"/>
    </row>
    <row r="746" ht="12">
      <c r="C746" s="6"/>
    </row>
    <row r="747" ht="12">
      <c r="C747" s="6"/>
    </row>
    <row r="748" ht="12">
      <c r="C748" s="6"/>
    </row>
    <row r="749" ht="12">
      <c r="C749" s="6"/>
    </row>
    <row r="750" ht="12">
      <c r="C750" s="6"/>
    </row>
    <row r="751" ht="12">
      <c r="C751" s="6"/>
    </row>
    <row r="752" ht="12">
      <c r="C752" s="6"/>
    </row>
    <row r="753" ht="12">
      <c r="C753" s="6"/>
    </row>
    <row r="754" ht="12">
      <c r="C754" s="6"/>
    </row>
    <row r="755" ht="12">
      <c r="C755" s="6"/>
    </row>
    <row r="756" ht="12">
      <c r="C756" s="6"/>
    </row>
    <row r="757" ht="12">
      <c r="C757" s="6"/>
    </row>
    <row r="758" ht="12">
      <c r="C758" s="6"/>
    </row>
    <row r="759" ht="12">
      <c r="C759" s="6"/>
    </row>
    <row r="760" ht="12">
      <c r="C760" s="6"/>
    </row>
    <row r="761" ht="12">
      <c r="C761" s="6"/>
    </row>
    <row r="762" ht="12">
      <c r="C762" s="6"/>
    </row>
    <row r="763" ht="12">
      <c r="C763" s="6"/>
    </row>
    <row r="764" ht="12">
      <c r="C764" s="6"/>
    </row>
    <row r="765" ht="12">
      <c r="C765" s="6"/>
    </row>
    <row r="766" ht="12">
      <c r="C766" s="6"/>
    </row>
    <row r="767" ht="12">
      <c r="C767" s="6"/>
    </row>
    <row r="768" ht="12">
      <c r="C768" s="6"/>
    </row>
    <row r="769" ht="12">
      <c r="C769" s="6"/>
    </row>
    <row r="770" ht="12">
      <c r="C770" s="6"/>
    </row>
    <row r="771" ht="12">
      <c r="C771" s="6"/>
    </row>
    <row r="772" ht="12">
      <c r="C772" s="6"/>
    </row>
    <row r="773" ht="12">
      <c r="C773" s="6"/>
    </row>
    <row r="774" ht="12">
      <c r="C774" s="6"/>
    </row>
    <row r="775" ht="12">
      <c r="C775" s="6"/>
    </row>
    <row r="776" ht="12">
      <c r="C776" s="6"/>
    </row>
    <row r="777" ht="12">
      <c r="C777" s="6"/>
    </row>
    <row r="778" ht="12">
      <c r="C778" s="6"/>
    </row>
    <row r="779" ht="12">
      <c r="C779" s="6"/>
    </row>
    <row r="780" ht="12">
      <c r="C780" s="6"/>
    </row>
    <row r="781" ht="12">
      <c r="C781" s="6"/>
    </row>
    <row r="782" ht="12">
      <c r="C782" s="6"/>
    </row>
    <row r="783" ht="12">
      <c r="C783" s="6"/>
    </row>
    <row r="784" ht="12">
      <c r="C784" s="6"/>
    </row>
    <row r="785" ht="12">
      <c r="C785" s="6"/>
    </row>
    <row r="786" ht="12">
      <c r="C786" s="6"/>
    </row>
    <row r="787" ht="12">
      <c r="C787" s="6"/>
    </row>
    <row r="788" ht="12">
      <c r="C788" s="6"/>
    </row>
    <row r="789" ht="12">
      <c r="C789" s="6"/>
    </row>
    <row r="790" ht="12">
      <c r="C790" s="6"/>
    </row>
    <row r="791" ht="12">
      <c r="C791" s="6"/>
    </row>
    <row r="792" ht="12">
      <c r="C792" s="6"/>
    </row>
    <row r="793" ht="12">
      <c r="C793" s="6"/>
    </row>
    <row r="794" ht="12">
      <c r="C794" s="6"/>
    </row>
    <row r="795" ht="12">
      <c r="C795" s="6"/>
    </row>
    <row r="796" ht="12">
      <c r="C796" s="6"/>
    </row>
    <row r="797" ht="12">
      <c r="C797" s="6"/>
    </row>
    <row r="798" ht="12">
      <c r="C798" s="6"/>
    </row>
    <row r="799" ht="12">
      <c r="C799" s="6"/>
    </row>
    <row r="800" ht="12">
      <c r="C800" s="6"/>
    </row>
    <row r="801" ht="12">
      <c r="C801" s="6"/>
    </row>
    <row r="802" ht="12">
      <c r="C802" s="6"/>
    </row>
    <row r="803" ht="12">
      <c r="C803" s="6"/>
    </row>
    <row r="804" ht="12">
      <c r="C804" s="6"/>
    </row>
    <row r="805" ht="12">
      <c r="C805" s="6"/>
    </row>
    <row r="806" ht="12">
      <c r="C806" s="6"/>
    </row>
    <row r="807" ht="12">
      <c r="C807" s="6"/>
    </row>
    <row r="808" ht="12">
      <c r="C808" s="6"/>
    </row>
    <row r="809" ht="12">
      <c r="C809" s="6"/>
    </row>
    <row r="810" ht="12">
      <c r="C810" s="6"/>
    </row>
    <row r="811" ht="12">
      <c r="C811" s="6"/>
    </row>
    <row r="812" ht="12">
      <c r="C812" s="6"/>
    </row>
    <row r="813" ht="12">
      <c r="C813" s="6"/>
    </row>
    <row r="814" ht="12">
      <c r="C814" s="6"/>
    </row>
    <row r="815" ht="12">
      <c r="C815" s="6"/>
    </row>
    <row r="816" ht="12">
      <c r="C816" s="6"/>
    </row>
    <row r="817" ht="12">
      <c r="C817" s="6"/>
    </row>
    <row r="818" ht="12">
      <c r="C818" s="6"/>
    </row>
    <row r="819" ht="12">
      <c r="C819" s="6"/>
    </row>
    <row r="820" ht="12">
      <c r="C820" s="6"/>
    </row>
    <row r="821" ht="12">
      <c r="C821" s="6"/>
    </row>
    <row r="822" ht="12">
      <c r="C822" s="6"/>
    </row>
    <row r="823" ht="12">
      <c r="C823" s="6"/>
    </row>
    <row r="824" ht="12">
      <c r="C824" s="6"/>
    </row>
    <row r="825" ht="12">
      <c r="C825" s="6"/>
    </row>
    <row r="826" ht="12">
      <c r="C826" s="6"/>
    </row>
    <row r="827" ht="12">
      <c r="C827" s="6"/>
    </row>
    <row r="828" ht="12">
      <c r="C828" s="6"/>
    </row>
    <row r="829" ht="12">
      <c r="C829" s="6"/>
    </row>
    <row r="830" ht="12">
      <c r="C830" s="6"/>
    </row>
    <row r="831" ht="12">
      <c r="C831" s="6"/>
    </row>
    <row r="832" ht="12">
      <c r="C832" s="6"/>
    </row>
    <row r="833" ht="12">
      <c r="C833" s="6"/>
    </row>
    <row r="834" ht="12">
      <c r="C834" s="6"/>
    </row>
    <row r="835" ht="12">
      <c r="C835" s="6"/>
    </row>
    <row r="836" ht="12">
      <c r="C836" s="6"/>
    </row>
    <row r="837" ht="12">
      <c r="C837" s="6"/>
    </row>
    <row r="838" ht="12">
      <c r="C838" s="6"/>
    </row>
    <row r="839" ht="12">
      <c r="C839" s="6"/>
    </row>
    <row r="840" ht="12">
      <c r="C840" s="6"/>
    </row>
    <row r="841" ht="12">
      <c r="C841" s="6"/>
    </row>
    <row r="842" ht="12">
      <c r="C842" s="6"/>
    </row>
    <row r="843" ht="12">
      <c r="C843" s="6"/>
    </row>
    <row r="844" ht="12">
      <c r="C844" s="6"/>
    </row>
    <row r="845" ht="12">
      <c r="C845" s="6"/>
    </row>
    <row r="846" ht="12">
      <c r="C846" s="6"/>
    </row>
    <row r="847" ht="12">
      <c r="C847" s="6"/>
    </row>
    <row r="848" ht="12">
      <c r="C848" s="6"/>
    </row>
    <row r="849" ht="12">
      <c r="C849" s="6"/>
    </row>
    <row r="850" ht="12">
      <c r="C850" s="6"/>
    </row>
    <row r="851" ht="12">
      <c r="C851" s="6"/>
    </row>
    <row r="852" ht="12">
      <c r="C852" s="6"/>
    </row>
    <row r="853" ht="12">
      <c r="C853" s="6"/>
    </row>
    <row r="854" ht="12">
      <c r="C854" s="6"/>
    </row>
    <row r="855" ht="12">
      <c r="C855" s="6"/>
    </row>
  </sheetData>
  <mergeCells count="5">
    <mergeCell ref="A6:E6"/>
    <mergeCell ref="A1:E1"/>
    <mergeCell ref="A2:E2"/>
    <mergeCell ref="A4:E4"/>
    <mergeCell ref="A5:E5"/>
  </mergeCells>
  <printOptions/>
  <pageMargins left="0.984251968503937" right="0.3937007874015748"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Q822"/>
  <sheetViews>
    <sheetView tabSelected="1" workbookViewId="0" topLeftCell="A12">
      <selection activeCell="A29" sqref="A29"/>
    </sheetView>
  </sheetViews>
  <sheetFormatPr defaultColWidth="9.140625" defaultRowHeight="12.75"/>
  <cols>
    <col min="1" max="1" width="36.7109375" style="1" bestFit="1" customWidth="1"/>
    <col min="2" max="2" width="17.140625" style="1" customWidth="1"/>
    <col min="3" max="3" width="17.140625" style="5" customWidth="1"/>
    <col min="4" max="4" width="17.140625" style="1" customWidth="1"/>
    <col min="5" max="5" width="17.140625" style="3" customWidth="1"/>
    <col min="6" max="6" width="5.140625" style="1" customWidth="1"/>
    <col min="7" max="7" width="9.140625" style="1" customWidth="1"/>
    <col min="8" max="8" width="13.57421875" style="1" bestFit="1" customWidth="1"/>
    <col min="9" max="10" width="9.140625" style="1" customWidth="1"/>
    <col min="11" max="11" width="16.421875" style="1" bestFit="1" customWidth="1"/>
    <col min="12" max="12" width="11.00390625" style="1" bestFit="1" customWidth="1"/>
    <col min="13" max="15" width="13.57421875" style="1" customWidth="1"/>
    <col min="16" max="16" width="16.00390625" style="1" bestFit="1" customWidth="1"/>
    <col min="17" max="17" width="13.57421875" style="1" bestFit="1" customWidth="1"/>
    <col min="18" max="16384" width="9.140625" style="1" customWidth="1"/>
  </cols>
  <sheetData>
    <row r="1" spans="1:5" ht="12" customHeight="1">
      <c r="A1" s="154" t="s">
        <v>119</v>
      </c>
      <c r="B1" s="154"/>
      <c r="C1" s="154"/>
      <c r="D1" s="154"/>
      <c r="E1" s="154"/>
    </row>
    <row r="2" spans="1:5" ht="12" customHeight="1">
      <c r="A2" s="156" t="s">
        <v>0</v>
      </c>
      <c r="B2" s="156"/>
      <c r="C2" s="156"/>
      <c r="D2" s="156"/>
      <c r="E2" s="156"/>
    </row>
    <row r="3" spans="1:5" ht="12" customHeight="1">
      <c r="A3" s="44"/>
      <c r="B3" s="44"/>
      <c r="C3" s="45"/>
      <c r="D3" s="44"/>
      <c r="E3" s="44"/>
    </row>
    <row r="4" spans="1:5" ht="12" customHeight="1">
      <c r="A4" s="154" t="s">
        <v>120</v>
      </c>
      <c r="B4" s="154"/>
      <c r="C4" s="154"/>
      <c r="D4" s="154"/>
      <c r="E4" s="154"/>
    </row>
    <row r="5" spans="1:5" ht="12" customHeight="1">
      <c r="A5" s="154" t="s">
        <v>128</v>
      </c>
      <c r="B5" s="154"/>
      <c r="C5" s="154"/>
      <c r="D5" s="154"/>
      <c r="E5" s="154"/>
    </row>
    <row r="6" spans="1:17" s="3" customFormat="1" ht="12" customHeight="1">
      <c r="A6" s="153"/>
      <c r="B6" s="153"/>
      <c r="C6" s="153"/>
      <c r="D6" s="153"/>
      <c r="E6" s="153"/>
      <c r="Q6" s="79"/>
    </row>
    <row r="7" spans="1:17" s="3" customFormat="1" ht="12" customHeight="1">
      <c r="A7" s="28"/>
      <c r="B7" s="28"/>
      <c r="C7" s="28"/>
      <c r="D7" s="28"/>
      <c r="E7" s="28"/>
      <c r="Q7" s="79"/>
    </row>
    <row r="8" spans="1:17" ht="12" customHeight="1">
      <c r="A8" s="4"/>
      <c r="B8" s="53"/>
      <c r="C8" s="42" t="s">
        <v>34</v>
      </c>
      <c r="D8" s="42" t="s">
        <v>32</v>
      </c>
      <c r="E8" s="53"/>
      <c r="Q8" s="77"/>
    </row>
    <row r="9" spans="1:17" ht="12" customHeight="1">
      <c r="A9" s="4"/>
      <c r="B9" s="42" t="s">
        <v>30</v>
      </c>
      <c r="C9" s="42" t="s">
        <v>159</v>
      </c>
      <c r="D9" s="42" t="s">
        <v>33</v>
      </c>
      <c r="E9" s="42" t="s">
        <v>31</v>
      </c>
      <c r="H9" s="59"/>
      <c r="P9" s="77"/>
      <c r="Q9" s="77"/>
    </row>
    <row r="10" spans="1:17" ht="12" customHeight="1">
      <c r="A10" s="4"/>
      <c r="B10" s="42" t="s">
        <v>130</v>
      </c>
      <c r="C10" s="42" t="s">
        <v>130</v>
      </c>
      <c r="D10" s="42" t="s">
        <v>130</v>
      </c>
      <c r="E10" s="42" t="s">
        <v>130</v>
      </c>
      <c r="H10" s="59"/>
      <c r="P10" s="77"/>
      <c r="Q10" s="77"/>
    </row>
    <row r="11" spans="2:17" ht="12" customHeight="1">
      <c r="B11" s="53"/>
      <c r="C11" s="51"/>
      <c r="D11" s="53"/>
      <c r="E11" s="53"/>
      <c r="G11" s="76"/>
      <c r="H11" s="59"/>
      <c r="P11" s="77"/>
      <c r="Q11" s="77"/>
    </row>
    <row r="12" spans="1:17" ht="12" customHeight="1">
      <c r="A12" s="9" t="s">
        <v>223</v>
      </c>
      <c r="C12" s="7"/>
      <c r="G12" s="76"/>
      <c r="H12" s="59"/>
      <c r="P12" s="77"/>
      <c r="Q12" s="77"/>
    </row>
    <row r="13" spans="2:17" ht="12" customHeight="1">
      <c r="B13" s="60"/>
      <c r="C13" s="22"/>
      <c r="D13" s="60"/>
      <c r="E13" s="60"/>
      <c r="G13" s="76"/>
      <c r="H13" s="78"/>
      <c r="P13" s="77"/>
      <c r="Q13" s="79"/>
    </row>
    <row r="14" spans="1:17" ht="12" customHeight="1">
      <c r="A14" s="1" t="s">
        <v>123</v>
      </c>
      <c r="B14" s="75" t="s">
        <v>151</v>
      </c>
      <c r="C14" s="60">
        <v>0</v>
      </c>
      <c r="D14" s="60">
        <f>ROUND(-3000/1000,0)</f>
        <v>-3</v>
      </c>
      <c r="E14" s="60">
        <f>SUM(B14:D14)</f>
        <v>-3</v>
      </c>
      <c r="G14" s="76"/>
      <c r="H14" s="59"/>
      <c r="P14" s="77"/>
      <c r="Q14" s="77"/>
    </row>
    <row r="15" spans="1:17" ht="12">
      <c r="A15" s="95" t="s">
        <v>178</v>
      </c>
      <c r="B15" s="108">
        <f>ROUND(+'[1]Consol BS'!$BW$96/1000,0)</f>
        <v>5604</v>
      </c>
      <c r="C15" s="60">
        <v>0</v>
      </c>
      <c r="D15" s="60">
        <v>0</v>
      </c>
      <c r="E15" s="60">
        <f>SUM(B15:D15)</f>
        <v>5604</v>
      </c>
      <c r="G15" s="76"/>
      <c r="H15" s="59"/>
      <c r="J15" s="76"/>
      <c r="L15" s="59"/>
      <c r="M15" s="59"/>
      <c r="N15" s="59"/>
      <c r="O15" s="59"/>
      <c r="P15" s="77"/>
      <c r="Q15" s="77"/>
    </row>
    <row r="16" spans="1:17" ht="12" customHeight="1">
      <c r="A16" s="1" t="s">
        <v>158</v>
      </c>
      <c r="B16" s="75" t="s">
        <v>224</v>
      </c>
      <c r="C16" s="60">
        <f>ROUND((+'[1]Consol BS'!$BX$98)/1000,0)</f>
        <v>-15</v>
      </c>
      <c r="D16" s="60">
        <v>0</v>
      </c>
      <c r="E16" s="60">
        <f>SUM(B16:D16)</f>
        <v>-15</v>
      </c>
      <c r="G16" s="76"/>
      <c r="H16" s="59"/>
      <c r="J16" s="76"/>
      <c r="L16" s="59"/>
      <c r="M16" s="59"/>
      <c r="N16" s="59"/>
      <c r="O16" s="59"/>
      <c r="P16" s="77"/>
      <c r="Q16" s="77"/>
    </row>
    <row r="17" spans="1:15" ht="24">
      <c r="A17" s="94" t="s">
        <v>179</v>
      </c>
      <c r="B17" s="75" t="s">
        <v>224</v>
      </c>
      <c r="C17" s="60">
        <f>ROUND((+'[1]Consol BS'!$BX$99)/1000,0)</f>
        <v>1717</v>
      </c>
      <c r="D17" s="60">
        <v>0</v>
      </c>
      <c r="E17" s="60">
        <f>SUM(B17:D17)</f>
        <v>1717</v>
      </c>
      <c r="G17" s="76"/>
      <c r="H17" s="59"/>
      <c r="J17" s="76"/>
      <c r="L17" s="59"/>
      <c r="M17" s="59"/>
      <c r="N17" s="59"/>
      <c r="O17" s="59"/>
    </row>
    <row r="18" spans="1:15" ht="12" customHeight="1">
      <c r="A18" s="1" t="s">
        <v>35</v>
      </c>
      <c r="B18" s="108"/>
      <c r="C18" s="60"/>
      <c r="D18" s="60">
        <f>ROUND((+'[1]Consol P&amp;L(TTI mgmt)'!$BK$60)/1000,0)</f>
        <v>461</v>
      </c>
      <c r="E18" s="60">
        <f>SUM(B18:D18)</f>
        <v>461</v>
      </c>
      <c r="G18" s="76"/>
      <c r="H18" s="59"/>
      <c r="J18" s="76"/>
      <c r="L18" s="59"/>
      <c r="M18" s="59"/>
      <c r="N18" s="59"/>
      <c r="O18" s="59"/>
    </row>
    <row r="19" spans="1:17" ht="12" customHeight="1" thickBot="1">
      <c r="A19" s="1" t="s">
        <v>124</v>
      </c>
      <c r="B19" s="65">
        <f>SUM(B14:B18)</f>
        <v>5604</v>
      </c>
      <c r="C19" s="65">
        <f>SUM(C14:C18)</f>
        <v>1702</v>
      </c>
      <c r="D19" s="65">
        <f>SUM(D14:D18)</f>
        <v>458</v>
      </c>
      <c r="E19" s="65">
        <f>SUM(E14:E18)</f>
        <v>7764</v>
      </c>
      <c r="G19" s="76"/>
      <c r="H19" s="59"/>
      <c r="J19" s="76"/>
      <c r="L19" s="59"/>
      <c r="M19" s="59"/>
      <c r="N19" s="59"/>
      <c r="O19" s="59"/>
      <c r="Q19" s="77"/>
    </row>
    <row r="20" spans="2:10" ht="12" customHeight="1" thickTop="1">
      <c r="B20" s="108"/>
      <c r="C20" s="60"/>
      <c r="D20" s="60"/>
      <c r="E20" s="60"/>
      <c r="G20" s="76"/>
      <c r="H20" s="59"/>
      <c r="J20" s="76"/>
    </row>
    <row r="21" spans="2:10" ht="12" customHeight="1">
      <c r="B21" s="109"/>
      <c r="C21" s="3"/>
      <c r="D21" s="8"/>
      <c r="G21" s="76"/>
      <c r="J21" s="76"/>
    </row>
    <row r="22" spans="2:10" ht="12" customHeight="1">
      <c r="B22" s="109"/>
      <c r="C22" s="3"/>
      <c r="D22" s="8"/>
      <c r="G22" s="76"/>
      <c r="J22" s="76"/>
    </row>
    <row r="23" spans="1:10" ht="12" customHeight="1">
      <c r="A23" s="9" t="s">
        <v>242</v>
      </c>
      <c r="B23" s="109"/>
      <c r="C23" s="3"/>
      <c r="D23" s="8"/>
      <c r="G23" s="76"/>
      <c r="J23" s="76"/>
    </row>
    <row r="24" spans="2:10" ht="12" customHeight="1">
      <c r="B24" s="109"/>
      <c r="C24" s="3"/>
      <c r="D24" s="8"/>
      <c r="G24" s="76"/>
      <c r="J24" s="76"/>
    </row>
    <row r="25" spans="1:10" ht="12" customHeight="1">
      <c r="A25" s="1" t="s">
        <v>180</v>
      </c>
      <c r="B25" s="75" t="s">
        <v>151</v>
      </c>
      <c r="C25" s="79">
        <v>0</v>
      </c>
      <c r="D25" s="8">
        <v>0</v>
      </c>
      <c r="E25" s="8">
        <f>SUM(B25:D25)</f>
        <v>0</v>
      </c>
      <c r="J25" s="76"/>
    </row>
    <row r="26" spans="1:10" ht="12" customHeight="1">
      <c r="A26" s="1" t="s">
        <v>35</v>
      </c>
      <c r="B26" s="109">
        <v>0</v>
      </c>
      <c r="C26" s="79">
        <v>0</v>
      </c>
      <c r="D26" s="8">
        <f>ROUND(-3000/1000,0)</f>
        <v>-3</v>
      </c>
      <c r="E26" s="8">
        <f>SUM(B26:D26)</f>
        <v>-3</v>
      </c>
      <c r="J26" s="76"/>
    </row>
    <row r="27" spans="1:10" ht="12" customHeight="1" thickBot="1">
      <c r="A27" s="1" t="s">
        <v>137</v>
      </c>
      <c r="B27" s="110" t="s">
        <v>151</v>
      </c>
      <c r="C27" s="111">
        <f>SUM(C25:C26)</f>
        <v>0</v>
      </c>
      <c r="D27" s="111">
        <f>SUM(D25:D26)</f>
        <v>-3</v>
      </c>
      <c r="E27" s="111">
        <f>SUM(E25:E26)</f>
        <v>-3</v>
      </c>
      <c r="J27" s="76"/>
    </row>
    <row r="28" spans="2:10" ht="12" customHeight="1" thickTop="1">
      <c r="B28" s="10"/>
      <c r="C28" s="1"/>
      <c r="D28" s="3"/>
      <c r="E28" s="1"/>
      <c r="J28" s="76"/>
    </row>
    <row r="29" spans="2:3" ht="12">
      <c r="B29" s="5"/>
      <c r="C29" s="13"/>
    </row>
    <row r="30" spans="1:3" ht="12">
      <c r="A30" s="1" t="s">
        <v>150</v>
      </c>
      <c r="B30" s="5"/>
      <c r="C30" s="13"/>
    </row>
    <row r="31" spans="2:3" ht="12">
      <c r="B31" s="5"/>
      <c r="C31" s="13"/>
    </row>
    <row r="32" spans="2:3" ht="12">
      <c r="B32" s="5"/>
      <c r="C32" s="13"/>
    </row>
    <row r="33" spans="2:3" ht="12">
      <c r="B33" s="5"/>
      <c r="C33" s="13"/>
    </row>
    <row r="34" spans="2:3" ht="12">
      <c r="B34" s="5"/>
      <c r="C34" s="13"/>
    </row>
    <row r="35" spans="2:3" ht="12">
      <c r="B35" s="5"/>
      <c r="C35" s="13"/>
    </row>
    <row r="36" spans="2:3" ht="12">
      <c r="B36" s="5"/>
      <c r="C36" s="13"/>
    </row>
    <row r="37" spans="2:3" ht="12">
      <c r="B37" s="5"/>
      <c r="C37" s="13"/>
    </row>
    <row r="38" spans="2:3" ht="12">
      <c r="B38" s="5"/>
      <c r="C38" s="13"/>
    </row>
    <row r="39" spans="2:3" ht="12">
      <c r="B39" s="5"/>
      <c r="C39" s="13"/>
    </row>
    <row r="40" spans="2:3" ht="12">
      <c r="B40" s="5"/>
      <c r="C40" s="13"/>
    </row>
    <row r="41" spans="2:3" ht="12">
      <c r="B41" s="5"/>
      <c r="C41" s="13"/>
    </row>
    <row r="42" spans="2:3" ht="12">
      <c r="B42" s="5"/>
      <c r="C42" s="13"/>
    </row>
    <row r="43" spans="2:3" ht="12">
      <c r="B43" s="5"/>
      <c r="C43" s="13"/>
    </row>
    <row r="44" spans="2:3" ht="12">
      <c r="B44" s="5"/>
      <c r="C44" s="13"/>
    </row>
    <row r="45" spans="2:3" ht="12">
      <c r="B45" s="5"/>
      <c r="C45" s="13"/>
    </row>
    <row r="46" spans="2:3" ht="12">
      <c r="B46" s="5"/>
      <c r="C46" s="13"/>
    </row>
    <row r="47" spans="2:3" ht="12">
      <c r="B47" s="5"/>
      <c r="C47" s="13"/>
    </row>
    <row r="48" spans="2:3" ht="12">
      <c r="B48" s="5"/>
      <c r="C48" s="13"/>
    </row>
    <row r="49" spans="2:3" ht="12">
      <c r="B49" s="5"/>
      <c r="C49" s="13"/>
    </row>
    <row r="50" spans="2:3" ht="12">
      <c r="B50" s="5"/>
      <c r="C50" s="13"/>
    </row>
    <row r="51" spans="2:3" ht="12">
      <c r="B51" s="5"/>
      <c r="C51" s="13"/>
    </row>
    <row r="52" spans="2:3" ht="12">
      <c r="B52" s="5"/>
      <c r="C52" s="13"/>
    </row>
    <row r="53" spans="2:3" ht="12">
      <c r="B53" s="5"/>
      <c r="C53" s="13"/>
    </row>
    <row r="54" spans="2:3" ht="12">
      <c r="B54" s="5"/>
      <c r="C54" s="13"/>
    </row>
    <row r="55" spans="2:3" ht="12">
      <c r="B55" s="5"/>
      <c r="C55" s="13"/>
    </row>
    <row r="56" spans="2:3" ht="12">
      <c r="B56" s="5"/>
      <c r="C56" s="13"/>
    </row>
    <row r="57" spans="2:3" ht="12">
      <c r="B57" s="5"/>
      <c r="C57" s="13"/>
    </row>
    <row r="58" spans="2:3" ht="12">
      <c r="B58" s="5"/>
      <c r="C58" s="13"/>
    </row>
    <row r="59" spans="2:3" ht="12">
      <c r="B59" s="5"/>
      <c r="C59" s="13"/>
    </row>
    <row r="60" spans="2:3" ht="12">
      <c r="B60" s="5"/>
      <c r="C60" s="13"/>
    </row>
    <row r="61" spans="2:3" ht="12">
      <c r="B61" s="5"/>
      <c r="C61" s="13"/>
    </row>
    <row r="62" spans="2:3" ht="12">
      <c r="B62" s="5"/>
      <c r="C62" s="13"/>
    </row>
    <row r="63" spans="2:3" ht="12">
      <c r="B63" s="5"/>
      <c r="C63" s="13"/>
    </row>
    <row r="64" spans="2:3" ht="12">
      <c r="B64" s="5"/>
      <c r="C64" s="13"/>
    </row>
    <row r="65" spans="2:3" ht="12">
      <c r="B65" s="5"/>
      <c r="C65" s="13"/>
    </row>
    <row r="66" spans="2:3" ht="12">
      <c r="B66" s="5"/>
      <c r="C66" s="13"/>
    </row>
    <row r="67" spans="2:3" ht="12">
      <c r="B67" s="5"/>
      <c r="C67" s="13"/>
    </row>
    <row r="68" spans="2:3" ht="12">
      <c r="B68" s="5"/>
      <c r="C68" s="13"/>
    </row>
    <row r="69" spans="2:3" ht="12">
      <c r="B69" s="5"/>
      <c r="C69" s="13"/>
    </row>
    <row r="70" spans="2:3" ht="12">
      <c r="B70" s="5"/>
      <c r="C70" s="13"/>
    </row>
    <row r="71" spans="2:3" ht="12">
      <c r="B71" s="5"/>
      <c r="C71" s="13"/>
    </row>
    <row r="72" spans="2:3" ht="12">
      <c r="B72" s="5"/>
      <c r="C72" s="13"/>
    </row>
    <row r="73" spans="2:3" ht="12">
      <c r="B73" s="5"/>
      <c r="C73" s="13"/>
    </row>
    <row r="74" spans="2:3" ht="12">
      <c r="B74" s="5"/>
      <c r="C74" s="13"/>
    </row>
    <row r="75" spans="2:3" ht="12">
      <c r="B75" s="5"/>
      <c r="C75" s="13"/>
    </row>
    <row r="76" spans="2:3" ht="12">
      <c r="B76" s="5"/>
      <c r="C76" s="13"/>
    </row>
    <row r="77" spans="2:3" ht="12">
      <c r="B77" s="5"/>
      <c r="C77" s="13"/>
    </row>
    <row r="78" spans="2:3" ht="12">
      <c r="B78" s="5"/>
      <c r="C78" s="13"/>
    </row>
    <row r="79" spans="2:3" ht="12">
      <c r="B79" s="5"/>
      <c r="C79" s="13"/>
    </row>
    <row r="80" spans="2:3" ht="12">
      <c r="B80" s="5"/>
      <c r="C80" s="13"/>
    </row>
    <row r="81" spans="2:3" ht="12">
      <c r="B81" s="5"/>
      <c r="C81" s="13"/>
    </row>
    <row r="82" spans="2:3" ht="12">
      <c r="B82" s="5"/>
      <c r="C82" s="13"/>
    </row>
    <row r="83" spans="2:3" ht="12">
      <c r="B83" s="5"/>
      <c r="C83" s="13"/>
    </row>
    <row r="84" spans="2:3" ht="12">
      <c r="B84" s="5"/>
      <c r="C84" s="13"/>
    </row>
    <row r="85" spans="2:3" ht="12">
      <c r="B85" s="5"/>
      <c r="C85" s="13"/>
    </row>
    <row r="86" spans="2:3" ht="12">
      <c r="B86" s="5"/>
      <c r="C86" s="13"/>
    </row>
    <row r="87" spans="2:3" ht="12">
      <c r="B87" s="5"/>
      <c r="C87" s="13"/>
    </row>
    <row r="88" spans="2:3" ht="12">
      <c r="B88" s="5"/>
      <c r="C88" s="13"/>
    </row>
    <row r="89" spans="2:3" ht="12">
      <c r="B89" s="5"/>
      <c r="C89" s="13"/>
    </row>
    <row r="90" spans="2:3" ht="12">
      <c r="B90" s="5"/>
      <c r="C90" s="13"/>
    </row>
    <row r="91" spans="2:3" ht="12">
      <c r="B91" s="5"/>
      <c r="C91" s="13"/>
    </row>
    <row r="92" spans="2:3" ht="12">
      <c r="B92" s="5"/>
      <c r="C92" s="13"/>
    </row>
    <row r="93" spans="2:3" ht="12">
      <c r="B93" s="5"/>
      <c r="C93" s="13"/>
    </row>
    <row r="94" spans="2:3" ht="12">
      <c r="B94" s="5"/>
      <c r="C94" s="13"/>
    </row>
    <row r="95" spans="2:3" ht="12">
      <c r="B95" s="5"/>
      <c r="C95" s="13"/>
    </row>
    <row r="96" spans="2:3" ht="12">
      <c r="B96" s="5"/>
      <c r="C96" s="13"/>
    </row>
    <row r="97" spans="2:3" ht="12">
      <c r="B97" s="5"/>
      <c r="C97" s="13"/>
    </row>
    <row r="98" spans="2:3" ht="12">
      <c r="B98" s="5"/>
      <c r="C98" s="13"/>
    </row>
    <row r="99" spans="2:3" ht="12">
      <c r="B99" s="5"/>
      <c r="C99" s="13"/>
    </row>
    <row r="100" spans="2:3" ht="12">
      <c r="B100" s="5"/>
      <c r="C100" s="13"/>
    </row>
    <row r="101" spans="2:3" ht="12">
      <c r="B101" s="5"/>
      <c r="C101" s="13"/>
    </row>
    <row r="102" spans="2:3" ht="12">
      <c r="B102" s="5"/>
      <c r="C102" s="13"/>
    </row>
    <row r="103" spans="2:3" ht="12">
      <c r="B103" s="5"/>
      <c r="C103" s="13"/>
    </row>
    <row r="104" spans="2:3" ht="12">
      <c r="B104" s="5"/>
      <c r="C104" s="13"/>
    </row>
    <row r="105" spans="2:3" ht="12">
      <c r="B105" s="5"/>
      <c r="C105" s="13"/>
    </row>
    <row r="106" spans="2:3" ht="12">
      <c r="B106" s="5"/>
      <c r="C106" s="13"/>
    </row>
    <row r="107" spans="2:3" ht="12">
      <c r="B107" s="5"/>
      <c r="C107" s="13"/>
    </row>
    <row r="108" spans="2:3" ht="12">
      <c r="B108" s="5"/>
      <c r="C108" s="13"/>
    </row>
    <row r="109" spans="2:3" ht="12">
      <c r="B109" s="5"/>
      <c r="C109" s="13"/>
    </row>
    <row r="110" spans="2:3" ht="12">
      <c r="B110" s="5"/>
      <c r="C110" s="13"/>
    </row>
    <row r="111" spans="2:3" ht="12">
      <c r="B111" s="5"/>
      <c r="C111" s="13"/>
    </row>
    <row r="112" spans="2:3" ht="12">
      <c r="B112" s="5"/>
      <c r="C112" s="13"/>
    </row>
    <row r="113" spans="2:3" ht="12">
      <c r="B113" s="5"/>
      <c r="C113" s="13"/>
    </row>
    <row r="114" spans="2:3" ht="12">
      <c r="B114" s="5"/>
      <c r="C114" s="13"/>
    </row>
    <row r="115" spans="2:3" ht="12">
      <c r="B115" s="5"/>
      <c r="C115" s="13"/>
    </row>
    <row r="116" spans="2:3" ht="12">
      <c r="B116" s="5"/>
      <c r="C116" s="13"/>
    </row>
    <row r="117" spans="2:3" ht="12">
      <c r="B117" s="5"/>
      <c r="C117" s="13"/>
    </row>
    <row r="118" spans="2:3" ht="12">
      <c r="B118" s="5"/>
      <c r="C118" s="13"/>
    </row>
    <row r="119" spans="2:3" ht="12">
      <c r="B119" s="5"/>
      <c r="C119" s="13"/>
    </row>
    <row r="120" spans="2:3" ht="12">
      <c r="B120" s="5"/>
      <c r="C120" s="13"/>
    </row>
    <row r="121" spans="2:3" ht="12">
      <c r="B121" s="5"/>
      <c r="C121" s="13"/>
    </row>
    <row r="122" spans="2:3" ht="12">
      <c r="B122" s="5"/>
      <c r="C122" s="13"/>
    </row>
    <row r="123" spans="2:3" ht="12">
      <c r="B123" s="5"/>
      <c r="C123" s="13"/>
    </row>
    <row r="124" spans="2:3" ht="12">
      <c r="B124" s="5"/>
      <c r="C124" s="13"/>
    </row>
    <row r="125" spans="2:3" ht="12">
      <c r="B125" s="5"/>
      <c r="C125" s="13"/>
    </row>
    <row r="126" spans="2:3" ht="12">
      <c r="B126" s="5"/>
      <c r="C126" s="13"/>
    </row>
    <row r="127" spans="2:3" ht="12">
      <c r="B127" s="5"/>
      <c r="C127" s="13"/>
    </row>
    <row r="128" spans="2:3" ht="12">
      <c r="B128" s="5"/>
      <c r="C128" s="13"/>
    </row>
    <row r="129" spans="2:3" ht="12">
      <c r="B129" s="5"/>
      <c r="C129" s="13"/>
    </row>
    <row r="130" spans="2:3" ht="12">
      <c r="B130" s="5"/>
      <c r="C130" s="13"/>
    </row>
    <row r="131" spans="2:3" ht="12">
      <c r="B131" s="5"/>
      <c r="C131" s="13"/>
    </row>
    <row r="132" spans="2:3" ht="12">
      <c r="B132" s="5"/>
      <c r="C132" s="13"/>
    </row>
    <row r="133" spans="2:3" ht="12">
      <c r="B133" s="5"/>
      <c r="C133" s="13"/>
    </row>
    <row r="134" spans="2:3" ht="12">
      <c r="B134" s="5"/>
      <c r="C134" s="13"/>
    </row>
    <row r="135" spans="2:3" ht="12">
      <c r="B135" s="5"/>
      <c r="C135" s="13"/>
    </row>
    <row r="136" spans="2:3" ht="12">
      <c r="B136" s="5"/>
      <c r="C136" s="13"/>
    </row>
    <row r="137" spans="2:3" ht="12">
      <c r="B137" s="5"/>
      <c r="C137" s="13"/>
    </row>
    <row r="138" spans="2:3" ht="12">
      <c r="B138" s="5"/>
      <c r="C138" s="13"/>
    </row>
    <row r="139" spans="2:3" ht="12">
      <c r="B139" s="5"/>
      <c r="C139" s="13"/>
    </row>
    <row r="140" spans="2:3" ht="12">
      <c r="B140" s="5"/>
      <c r="C140" s="13"/>
    </row>
    <row r="141" spans="2:3" ht="12">
      <c r="B141" s="5"/>
      <c r="C141" s="13"/>
    </row>
    <row r="142" spans="2:3" ht="12">
      <c r="B142" s="5"/>
      <c r="C142" s="13"/>
    </row>
    <row r="143" spans="2:3" ht="12">
      <c r="B143" s="5"/>
      <c r="C143" s="13"/>
    </row>
    <row r="144" spans="2:3" ht="12">
      <c r="B144" s="5"/>
      <c r="C144" s="13"/>
    </row>
    <row r="145" spans="2:3" ht="12">
      <c r="B145" s="5"/>
      <c r="C145" s="13"/>
    </row>
    <row r="146" spans="2:3" ht="12">
      <c r="B146" s="5"/>
      <c r="C146" s="13"/>
    </row>
    <row r="147" spans="2:3" ht="12">
      <c r="B147" s="5"/>
      <c r="C147" s="13"/>
    </row>
    <row r="148" spans="2:3" ht="12">
      <c r="B148" s="5"/>
      <c r="C148" s="13"/>
    </row>
    <row r="149" spans="2:3" ht="12">
      <c r="B149" s="5"/>
      <c r="C149" s="13"/>
    </row>
    <row r="150" spans="2:3" ht="12">
      <c r="B150" s="5"/>
      <c r="C150" s="13"/>
    </row>
    <row r="151" spans="2:3" ht="12">
      <c r="B151" s="5"/>
      <c r="C151" s="13"/>
    </row>
    <row r="152" spans="2:3" ht="12">
      <c r="B152" s="5"/>
      <c r="C152" s="13"/>
    </row>
    <row r="153" spans="2:3" ht="12">
      <c r="B153" s="5"/>
      <c r="C153" s="13"/>
    </row>
    <row r="154" spans="2:3" ht="12">
      <c r="B154" s="5"/>
      <c r="C154" s="13"/>
    </row>
    <row r="155" spans="2:3" ht="12">
      <c r="B155" s="5"/>
      <c r="C155" s="13"/>
    </row>
    <row r="156" spans="2:3" ht="12">
      <c r="B156" s="5"/>
      <c r="C156" s="13"/>
    </row>
    <row r="157" spans="2:3" ht="12">
      <c r="B157" s="5"/>
      <c r="C157" s="13"/>
    </row>
    <row r="158" spans="2:3" ht="12">
      <c r="B158" s="5"/>
      <c r="C158" s="13"/>
    </row>
    <row r="159" spans="2:3" ht="12">
      <c r="B159" s="5"/>
      <c r="C159" s="13"/>
    </row>
    <row r="160" spans="2:3" ht="12">
      <c r="B160" s="5"/>
      <c r="C160" s="13"/>
    </row>
    <row r="161" spans="2:3" ht="12">
      <c r="B161" s="5"/>
      <c r="C161" s="13"/>
    </row>
    <row r="162" spans="2:3" ht="12">
      <c r="B162" s="5"/>
      <c r="C162" s="13"/>
    </row>
    <row r="163" spans="2:3" ht="12">
      <c r="B163" s="5"/>
      <c r="C163" s="13"/>
    </row>
    <row r="164" spans="2:3" ht="12">
      <c r="B164" s="5"/>
      <c r="C164" s="13"/>
    </row>
    <row r="165" spans="2:3" ht="12">
      <c r="B165" s="5"/>
      <c r="C165" s="13"/>
    </row>
    <row r="166" spans="2:3" ht="12">
      <c r="B166" s="5"/>
      <c r="C166" s="13"/>
    </row>
    <row r="167" spans="2:3" ht="12">
      <c r="B167" s="5"/>
      <c r="C167" s="13"/>
    </row>
    <row r="168" spans="2:3" ht="12">
      <c r="B168" s="5"/>
      <c r="C168" s="13"/>
    </row>
    <row r="169" spans="2:3" ht="12">
      <c r="B169" s="5"/>
      <c r="C169" s="13"/>
    </row>
    <row r="170" spans="2:3" ht="12">
      <c r="B170" s="5"/>
      <c r="C170" s="13"/>
    </row>
    <row r="171" spans="2:3" ht="12">
      <c r="B171" s="5"/>
      <c r="C171" s="13"/>
    </row>
    <row r="172" spans="2:3" ht="12">
      <c r="B172" s="5"/>
      <c r="C172" s="13"/>
    </row>
    <row r="173" spans="2:3" ht="12">
      <c r="B173" s="5"/>
      <c r="C173" s="13"/>
    </row>
    <row r="174" spans="2:3" ht="12">
      <c r="B174" s="5"/>
      <c r="C174" s="13"/>
    </row>
    <row r="175" spans="2:3" ht="12">
      <c r="B175" s="5"/>
      <c r="C175" s="13"/>
    </row>
    <row r="176" spans="2:3" ht="12">
      <c r="B176" s="5"/>
      <c r="C176" s="13"/>
    </row>
    <row r="177" spans="2:3" ht="12">
      <c r="B177" s="5"/>
      <c r="C177" s="13"/>
    </row>
    <row r="178" spans="2:3" ht="12">
      <c r="B178" s="5"/>
      <c r="C178" s="13"/>
    </row>
    <row r="179" spans="2:3" ht="12">
      <c r="B179" s="5"/>
      <c r="C179" s="13"/>
    </row>
    <row r="180" spans="2:3" ht="12">
      <c r="B180" s="5"/>
      <c r="C180" s="13"/>
    </row>
    <row r="181" spans="2:3" ht="12">
      <c r="B181" s="5"/>
      <c r="C181" s="13"/>
    </row>
    <row r="182" spans="2:3" ht="12">
      <c r="B182" s="5"/>
      <c r="C182" s="13"/>
    </row>
    <row r="183" spans="2:3" ht="12">
      <c r="B183" s="5"/>
      <c r="C183" s="13"/>
    </row>
    <row r="184" spans="2:3" ht="12">
      <c r="B184" s="5"/>
      <c r="C184" s="13"/>
    </row>
    <row r="185" spans="2:3" ht="12">
      <c r="B185" s="5"/>
      <c r="C185" s="13"/>
    </row>
    <row r="186" spans="2:3" ht="12">
      <c r="B186" s="5"/>
      <c r="C186" s="13"/>
    </row>
    <row r="187" spans="2:3" ht="12">
      <c r="B187" s="5"/>
      <c r="C187" s="13"/>
    </row>
    <row r="188" spans="2:3" ht="12">
      <c r="B188" s="5"/>
      <c r="C188" s="13"/>
    </row>
    <row r="189" spans="2:3" ht="12">
      <c r="B189" s="5"/>
      <c r="C189" s="13"/>
    </row>
    <row r="190" spans="2:3" ht="12">
      <c r="B190" s="5"/>
      <c r="C190" s="13"/>
    </row>
    <row r="191" spans="2:3" ht="12">
      <c r="B191" s="5"/>
      <c r="C191" s="13"/>
    </row>
    <row r="192" spans="2:3" ht="12">
      <c r="B192" s="5"/>
      <c r="C192" s="13"/>
    </row>
    <row r="193" spans="2:3" ht="12">
      <c r="B193" s="5"/>
      <c r="C193" s="13"/>
    </row>
    <row r="194" spans="2:3" ht="12">
      <c r="B194" s="5"/>
      <c r="C194" s="13"/>
    </row>
    <row r="195" spans="2:3" ht="12">
      <c r="B195" s="5"/>
      <c r="C195" s="13"/>
    </row>
    <row r="196" spans="2:3" ht="12">
      <c r="B196" s="5"/>
      <c r="C196" s="13"/>
    </row>
    <row r="197" spans="2:3" ht="12">
      <c r="B197" s="5"/>
      <c r="C197" s="13"/>
    </row>
    <row r="198" spans="2:3" ht="12">
      <c r="B198" s="5"/>
      <c r="C198" s="13"/>
    </row>
    <row r="199" spans="2:3" ht="12">
      <c r="B199" s="5"/>
      <c r="C199" s="13"/>
    </row>
    <row r="200" spans="2:3" ht="12">
      <c r="B200" s="5"/>
      <c r="C200" s="13"/>
    </row>
    <row r="201" spans="2:3" ht="12">
      <c r="B201" s="5"/>
      <c r="C201" s="13"/>
    </row>
    <row r="202" spans="2:3" ht="12">
      <c r="B202" s="5"/>
      <c r="C202" s="13"/>
    </row>
    <row r="203" spans="2:3" ht="12">
      <c r="B203" s="5"/>
      <c r="C203" s="13"/>
    </row>
    <row r="204" spans="2:3" ht="12">
      <c r="B204" s="5"/>
      <c r="C204" s="13"/>
    </row>
    <row r="205" spans="2:3" ht="12">
      <c r="B205" s="5"/>
      <c r="C205" s="13"/>
    </row>
    <row r="206" spans="2:3" ht="12">
      <c r="B206" s="5"/>
      <c r="C206" s="13"/>
    </row>
    <row r="207" spans="2:3" ht="12">
      <c r="B207" s="5"/>
      <c r="C207" s="13"/>
    </row>
    <row r="208" spans="2:3" ht="12">
      <c r="B208" s="5"/>
      <c r="C208" s="13"/>
    </row>
    <row r="209" spans="2:3" ht="12">
      <c r="B209" s="5"/>
      <c r="C209" s="13"/>
    </row>
    <row r="210" spans="2:3" ht="12">
      <c r="B210" s="5"/>
      <c r="C210" s="13"/>
    </row>
    <row r="211" spans="2:3" ht="12">
      <c r="B211" s="5"/>
      <c r="C211" s="13"/>
    </row>
    <row r="212" spans="2:3" ht="12">
      <c r="B212" s="5"/>
      <c r="C212" s="13"/>
    </row>
    <row r="213" spans="2:3" ht="12">
      <c r="B213" s="5"/>
      <c r="C213" s="13"/>
    </row>
    <row r="214" spans="2:3" ht="12">
      <c r="B214" s="5"/>
      <c r="C214" s="13"/>
    </row>
    <row r="215" spans="2:3" ht="12">
      <c r="B215" s="5"/>
      <c r="C215" s="13"/>
    </row>
    <row r="216" spans="2:3" ht="12">
      <c r="B216" s="5"/>
      <c r="C216" s="13"/>
    </row>
    <row r="217" spans="2:3" ht="12">
      <c r="B217" s="5"/>
      <c r="C217" s="13"/>
    </row>
    <row r="218" spans="2:3" ht="12">
      <c r="B218" s="5"/>
      <c r="C218" s="13"/>
    </row>
    <row r="219" spans="2:3" ht="12">
      <c r="B219" s="5"/>
      <c r="C219" s="13"/>
    </row>
    <row r="220" spans="2:3" ht="12">
      <c r="B220" s="5"/>
      <c r="C220" s="13"/>
    </row>
    <row r="221" spans="2:3" ht="12">
      <c r="B221" s="5"/>
      <c r="C221" s="13"/>
    </row>
    <row r="222" spans="2:3" ht="12">
      <c r="B222" s="5"/>
      <c r="C222" s="13"/>
    </row>
    <row r="223" spans="2:3" ht="12">
      <c r="B223" s="5"/>
      <c r="C223" s="13"/>
    </row>
    <row r="224" spans="2:3" ht="12">
      <c r="B224" s="5"/>
      <c r="C224" s="13"/>
    </row>
    <row r="225" spans="2:3" ht="12">
      <c r="B225" s="5"/>
      <c r="C225" s="13"/>
    </row>
    <row r="226" spans="2:3" ht="12">
      <c r="B226" s="5"/>
      <c r="C226" s="13"/>
    </row>
    <row r="227" spans="2:3" ht="12">
      <c r="B227" s="5"/>
      <c r="C227" s="13"/>
    </row>
    <row r="228" spans="2:3" ht="12">
      <c r="B228" s="5"/>
      <c r="C228" s="13"/>
    </row>
    <row r="229" spans="2:3" ht="12">
      <c r="B229" s="5"/>
      <c r="C229" s="13"/>
    </row>
    <row r="230" spans="2:3" ht="12">
      <c r="B230" s="5"/>
      <c r="C230" s="13"/>
    </row>
    <row r="231" spans="2:3" ht="12">
      <c r="B231" s="5"/>
      <c r="C231" s="13"/>
    </row>
    <row r="232" spans="2:3" ht="12">
      <c r="B232" s="5"/>
      <c r="C232" s="13"/>
    </row>
    <row r="233" spans="2:3" ht="12">
      <c r="B233" s="5"/>
      <c r="C233" s="13"/>
    </row>
    <row r="234" spans="2:3" ht="12">
      <c r="B234" s="5"/>
      <c r="C234" s="13"/>
    </row>
    <row r="235" spans="2:3" ht="12">
      <c r="B235" s="5"/>
      <c r="C235" s="13"/>
    </row>
    <row r="236" spans="2:3" ht="12">
      <c r="B236" s="5"/>
      <c r="C236" s="13"/>
    </row>
    <row r="237" spans="2:3" ht="12">
      <c r="B237" s="5"/>
      <c r="C237" s="13"/>
    </row>
    <row r="238" spans="2:3" ht="12">
      <c r="B238" s="5"/>
      <c r="C238" s="13"/>
    </row>
    <row r="239" spans="2:3" ht="12">
      <c r="B239" s="5"/>
      <c r="C239" s="13"/>
    </row>
    <row r="240" spans="2:3" ht="12">
      <c r="B240" s="5"/>
      <c r="C240" s="13"/>
    </row>
    <row r="241" spans="2:3" ht="12">
      <c r="B241" s="5"/>
      <c r="C241" s="13"/>
    </row>
    <row r="242" spans="2:3" ht="12">
      <c r="B242" s="5"/>
      <c r="C242" s="13"/>
    </row>
    <row r="243" spans="2:3" ht="12">
      <c r="B243" s="5"/>
      <c r="C243" s="13"/>
    </row>
    <row r="244" spans="2:3" ht="12">
      <c r="B244" s="5"/>
      <c r="C244" s="13"/>
    </row>
    <row r="245" spans="2:3" ht="12">
      <c r="B245" s="5"/>
      <c r="C245" s="13"/>
    </row>
    <row r="246" ht="12">
      <c r="C246" s="13"/>
    </row>
    <row r="247" ht="12">
      <c r="C247" s="13"/>
    </row>
    <row r="248" ht="12">
      <c r="C248" s="13"/>
    </row>
    <row r="249" ht="12">
      <c r="C249" s="13"/>
    </row>
    <row r="250" ht="12">
      <c r="C250" s="13"/>
    </row>
    <row r="251" ht="12">
      <c r="C251" s="13"/>
    </row>
    <row r="252" ht="12">
      <c r="C252" s="13"/>
    </row>
    <row r="253" ht="12">
      <c r="C253" s="13"/>
    </row>
    <row r="254" ht="12">
      <c r="C254" s="13"/>
    </row>
    <row r="255" ht="12">
      <c r="C255" s="13"/>
    </row>
    <row r="256" ht="12">
      <c r="C256" s="13"/>
    </row>
    <row r="257" ht="12">
      <c r="C257" s="13"/>
    </row>
    <row r="258" ht="12">
      <c r="C258" s="13"/>
    </row>
    <row r="259" ht="12">
      <c r="C259" s="13"/>
    </row>
    <row r="260" ht="12">
      <c r="C260" s="13"/>
    </row>
    <row r="261" ht="12">
      <c r="C261" s="13"/>
    </row>
    <row r="262" ht="12">
      <c r="C262" s="13"/>
    </row>
    <row r="263" ht="12">
      <c r="C263" s="13"/>
    </row>
    <row r="264" ht="12">
      <c r="C264" s="13"/>
    </row>
    <row r="265" ht="12">
      <c r="C265" s="13"/>
    </row>
    <row r="266" ht="12">
      <c r="C266" s="13"/>
    </row>
    <row r="267" ht="12">
      <c r="C267" s="13"/>
    </row>
    <row r="268" ht="12">
      <c r="C268" s="13"/>
    </row>
    <row r="269" ht="12">
      <c r="C269" s="13"/>
    </row>
    <row r="270" ht="12">
      <c r="C270" s="13"/>
    </row>
    <row r="271" ht="12">
      <c r="C271" s="13"/>
    </row>
    <row r="272" ht="12">
      <c r="C272" s="13"/>
    </row>
    <row r="273" ht="12">
      <c r="C273" s="13"/>
    </row>
    <row r="274" ht="12">
      <c r="C274" s="13"/>
    </row>
    <row r="275" ht="12">
      <c r="C275" s="13"/>
    </row>
    <row r="276" ht="12">
      <c r="C276" s="13"/>
    </row>
    <row r="277" ht="12">
      <c r="C277" s="13"/>
    </row>
    <row r="278" ht="12">
      <c r="C278" s="13"/>
    </row>
    <row r="279" ht="12">
      <c r="C279" s="13"/>
    </row>
    <row r="280" ht="12">
      <c r="C280" s="13"/>
    </row>
    <row r="281" ht="12">
      <c r="C281" s="13"/>
    </row>
    <row r="282" ht="12">
      <c r="C282" s="13"/>
    </row>
    <row r="283" ht="12">
      <c r="C283" s="13"/>
    </row>
    <row r="284" ht="12">
      <c r="C284" s="13"/>
    </row>
    <row r="285" ht="12">
      <c r="C285" s="13"/>
    </row>
    <row r="286" ht="12">
      <c r="C286" s="13"/>
    </row>
    <row r="287" ht="12">
      <c r="C287" s="13"/>
    </row>
    <row r="288" ht="12">
      <c r="C288" s="13"/>
    </row>
    <row r="289" ht="12">
      <c r="C289" s="13"/>
    </row>
    <row r="290" ht="12">
      <c r="C290" s="13"/>
    </row>
    <row r="291" ht="12">
      <c r="C291" s="13"/>
    </row>
    <row r="292" ht="12">
      <c r="C292" s="13"/>
    </row>
    <row r="293" ht="12">
      <c r="C293" s="13"/>
    </row>
    <row r="294" ht="12">
      <c r="C294" s="13"/>
    </row>
    <row r="295" ht="12">
      <c r="C295" s="13"/>
    </row>
    <row r="296" ht="12">
      <c r="C296" s="13"/>
    </row>
    <row r="297" ht="12">
      <c r="C297" s="13"/>
    </row>
    <row r="298" ht="12">
      <c r="C298" s="13"/>
    </row>
    <row r="299" ht="12">
      <c r="C299" s="13"/>
    </row>
    <row r="300" ht="12">
      <c r="C300" s="13"/>
    </row>
    <row r="301" ht="12">
      <c r="C301" s="13"/>
    </row>
    <row r="302" ht="12">
      <c r="C302" s="13"/>
    </row>
    <row r="303" ht="12">
      <c r="C303" s="13"/>
    </row>
    <row r="304" ht="12">
      <c r="C304" s="13"/>
    </row>
    <row r="305" ht="12">
      <c r="C305" s="13"/>
    </row>
    <row r="306" ht="12">
      <c r="C306" s="13"/>
    </row>
    <row r="307" ht="12">
      <c r="C307" s="13"/>
    </row>
    <row r="308" ht="12">
      <c r="C308" s="13"/>
    </row>
    <row r="309" ht="12">
      <c r="C309" s="13"/>
    </row>
    <row r="310" ht="12">
      <c r="C310" s="13"/>
    </row>
    <row r="311" ht="12">
      <c r="C311" s="13"/>
    </row>
    <row r="312" ht="12">
      <c r="C312" s="13"/>
    </row>
    <row r="313" ht="12">
      <c r="C313" s="13"/>
    </row>
    <row r="314" ht="12">
      <c r="C314" s="13"/>
    </row>
    <row r="315" ht="12">
      <c r="C315" s="13"/>
    </row>
    <row r="316" ht="12">
      <c r="C316" s="13"/>
    </row>
    <row r="317" ht="12">
      <c r="C317" s="13"/>
    </row>
    <row r="318" ht="12">
      <c r="C318" s="13"/>
    </row>
    <row r="319" ht="12">
      <c r="C319" s="13"/>
    </row>
    <row r="320" ht="12">
      <c r="C320" s="13"/>
    </row>
    <row r="321" ht="12">
      <c r="C321" s="13"/>
    </row>
    <row r="322" ht="12">
      <c r="C322" s="13"/>
    </row>
    <row r="323" ht="12">
      <c r="C323" s="13"/>
    </row>
    <row r="324" ht="12">
      <c r="C324" s="13"/>
    </row>
    <row r="325" ht="12">
      <c r="C325" s="13"/>
    </row>
    <row r="326" ht="12">
      <c r="C326" s="13"/>
    </row>
    <row r="327" ht="12">
      <c r="C327" s="13"/>
    </row>
    <row r="328" ht="12">
      <c r="C328" s="13"/>
    </row>
    <row r="329" ht="12">
      <c r="C329" s="13"/>
    </row>
    <row r="330" ht="12">
      <c r="C330" s="13"/>
    </row>
    <row r="331" ht="12">
      <c r="C331" s="13"/>
    </row>
    <row r="332" ht="12">
      <c r="C332" s="13"/>
    </row>
    <row r="333" ht="12">
      <c r="C333" s="13"/>
    </row>
    <row r="334" ht="12">
      <c r="C334" s="13"/>
    </row>
    <row r="335" ht="12">
      <c r="C335" s="13"/>
    </row>
    <row r="336" ht="12">
      <c r="C336" s="13"/>
    </row>
    <row r="337" ht="12">
      <c r="C337" s="13"/>
    </row>
    <row r="338" ht="12">
      <c r="C338" s="13"/>
    </row>
    <row r="339" ht="12">
      <c r="C339" s="13"/>
    </row>
    <row r="340" ht="12">
      <c r="C340" s="13"/>
    </row>
    <row r="341" ht="12">
      <c r="C341" s="13"/>
    </row>
    <row r="342" ht="12">
      <c r="C342" s="13"/>
    </row>
    <row r="343" ht="12">
      <c r="C343" s="13"/>
    </row>
    <row r="344" ht="12">
      <c r="C344" s="13"/>
    </row>
    <row r="345" ht="12">
      <c r="C345" s="13"/>
    </row>
    <row r="346" ht="12">
      <c r="C346" s="13"/>
    </row>
    <row r="347" ht="12">
      <c r="C347" s="13"/>
    </row>
    <row r="348" ht="12">
      <c r="C348" s="13"/>
    </row>
    <row r="349" ht="12">
      <c r="C349" s="13"/>
    </row>
    <row r="350" ht="12">
      <c r="C350" s="13"/>
    </row>
    <row r="351" ht="12">
      <c r="C351" s="13"/>
    </row>
    <row r="352" ht="12">
      <c r="C352" s="13"/>
    </row>
    <row r="353" ht="12">
      <c r="C353" s="13"/>
    </row>
    <row r="354" ht="12">
      <c r="C354" s="13"/>
    </row>
    <row r="355" ht="12">
      <c r="C355" s="13"/>
    </row>
    <row r="356" ht="12">
      <c r="C356" s="13"/>
    </row>
    <row r="357" ht="12">
      <c r="C357" s="14"/>
    </row>
    <row r="358" ht="12">
      <c r="C358" s="14"/>
    </row>
    <row r="359" ht="12">
      <c r="C359" s="14"/>
    </row>
    <row r="360" ht="12">
      <c r="C360" s="14"/>
    </row>
    <row r="361" ht="12">
      <c r="C361" s="14"/>
    </row>
    <row r="362" ht="12">
      <c r="C362" s="14"/>
    </row>
    <row r="363" ht="12">
      <c r="C363" s="14"/>
    </row>
    <row r="364" ht="12">
      <c r="C364" s="14"/>
    </row>
    <row r="365" ht="12">
      <c r="C365" s="14"/>
    </row>
    <row r="366" ht="12">
      <c r="C366" s="14"/>
    </row>
    <row r="367" ht="12">
      <c r="C367" s="14"/>
    </row>
    <row r="368" ht="12">
      <c r="C368" s="14"/>
    </row>
    <row r="369" ht="12">
      <c r="C369" s="14"/>
    </row>
    <row r="370" ht="12">
      <c r="C370" s="14"/>
    </row>
    <row r="371" ht="12">
      <c r="C371" s="14"/>
    </row>
    <row r="372" ht="12">
      <c r="C372" s="14"/>
    </row>
    <row r="373" ht="12">
      <c r="C373" s="14"/>
    </row>
    <row r="374" ht="12">
      <c r="C374" s="14"/>
    </row>
    <row r="375" ht="12">
      <c r="C375" s="6"/>
    </row>
    <row r="376" ht="12">
      <c r="C376" s="6"/>
    </row>
    <row r="377" ht="12">
      <c r="C377" s="6"/>
    </row>
    <row r="378" ht="12">
      <c r="C378" s="6"/>
    </row>
    <row r="379" ht="12">
      <c r="C379" s="6"/>
    </row>
    <row r="380" ht="12">
      <c r="C380" s="6"/>
    </row>
    <row r="381" ht="12">
      <c r="C381" s="6"/>
    </row>
    <row r="382" ht="12">
      <c r="C382" s="6"/>
    </row>
    <row r="383" ht="12">
      <c r="C383" s="6"/>
    </row>
    <row r="384" ht="12">
      <c r="C384" s="6"/>
    </row>
    <row r="385" ht="12">
      <c r="C385" s="6"/>
    </row>
    <row r="386" ht="12">
      <c r="C386" s="6"/>
    </row>
    <row r="387" ht="12">
      <c r="C387" s="6"/>
    </row>
    <row r="388" ht="12">
      <c r="C388" s="6"/>
    </row>
    <row r="389" ht="12">
      <c r="C389" s="6"/>
    </row>
    <row r="390" ht="12">
      <c r="C390" s="6"/>
    </row>
    <row r="391" ht="12">
      <c r="C391" s="6"/>
    </row>
    <row r="392" ht="12">
      <c r="C392" s="6"/>
    </row>
    <row r="393" ht="12">
      <c r="C393" s="6"/>
    </row>
    <row r="394" ht="12">
      <c r="C394" s="6"/>
    </row>
    <row r="395" ht="12">
      <c r="C395" s="6"/>
    </row>
    <row r="396" ht="12">
      <c r="C396" s="6"/>
    </row>
    <row r="397" ht="12">
      <c r="C397" s="6"/>
    </row>
    <row r="398" ht="12">
      <c r="C398" s="6"/>
    </row>
    <row r="399" ht="12">
      <c r="C399" s="6"/>
    </row>
    <row r="400" ht="12">
      <c r="C400" s="6"/>
    </row>
    <row r="401" ht="12">
      <c r="C401" s="6"/>
    </row>
    <row r="402" ht="12">
      <c r="C402" s="6"/>
    </row>
    <row r="403" ht="12">
      <c r="C403" s="6"/>
    </row>
    <row r="404" ht="12">
      <c r="C404" s="6"/>
    </row>
    <row r="405" ht="12">
      <c r="C405" s="6"/>
    </row>
    <row r="406" ht="12">
      <c r="C406" s="6"/>
    </row>
    <row r="407" ht="12">
      <c r="C407" s="6"/>
    </row>
    <row r="408" ht="12">
      <c r="C408" s="6"/>
    </row>
    <row r="409" ht="12">
      <c r="C409" s="6"/>
    </row>
    <row r="410" ht="12">
      <c r="C410" s="6"/>
    </row>
    <row r="411" ht="12">
      <c r="C411" s="6"/>
    </row>
    <row r="412" ht="12">
      <c r="C412" s="6"/>
    </row>
    <row r="413" ht="12">
      <c r="C413" s="6"/>
    </row>
    <row r="414" ht="12">
      <c r="C414" s="6"/>
    </row>
    <row r="415" ht="12">
      <c r="C415" s="6"/>
    </row>
    <row r="416" ht="12">
      <c r="C416" s="6"/>
    </row>
    <row r="417" ht="12">
      <c r="C417" s="6"/>
    </row>
    <row r="418" ht="12">
      <c r="C418" s="6"/>
    </row>
    <row r="419" ht="12">
      <c r="C419" s="6"/>
    </row>
    <row r="420" ht="12">
      <c r="C420" s="6"/>
    </row>
    <row r="421" ht="12">
      <c r="C421" s="6"/>
    </row>
    <row r="422" ht="12">
      <c r="C422" s="6"/>
    </row>
    <row r="423" ht="12">
      <c r="C423" s="6"/>
    </row>
    <row r="424" ht="12">
      <c r="C424" s="6"/>
    </row>
    <row r="425" ht="12">
      <c r="C425" s="6"/>
    </row>
    <row r="426" ht="12">
      <c r="C426" s="6"/>
    </row>
    <row r="427" ht="12">
      <c r="C427" s="6"/>
    </row>
    <row r="428" ht="12">
      <c r="C428" s="6"/>
    </row>
    <row r="429" ht="12">
      <c r="C429" s="6"/>
    </row>
    <row r="430" ht="12">
      <c r="C430" s="6"/>
    </row>
    <row r="431" ht="12">
      <c r="C431" s="6"/>
    </row>
    <row r="432" ht="12">
      <c r="C432" s="6"/>
    </row>
    <row r="433" ht="12">
      <c r="C433" s="6"/>
    </row>
    <row r="434" ht="12">
      <c r="C434" s="6"/>
    </row>
    <row r="435" ht="12">
      <c r="C435" s="6"/>
    </row>
    <row r="436" ht="12">
      <c r="C436" s="6"/>
    </row>
    <row r="437" ht="12">
      <c r="C437" s="6"/>
    </row>
    <row r="438" ht="12">
      <c r="C438" s="6"/>
    </row>
    <row r="439" ht="12">
      <c r="C439" s="6"/>
    </row>
    <row r="440" ht="12">
      <c r="C440" s="6"/>
    </row>
    <row r="441" ht="12">
      <c r="C441" s="6"/>
    </row>
    <row r="442" ht="12">
      <c r="C442" s="6"/>
    </row>
    <row r="443" ht="12">
      <c r="C443" s="6"/>
    </row>
    <row r="444" ht="12">
      <c r="C444" s="6"/>
    </row>
    <row r="445" ht="12">
      <c r="C445" s="6"/>
    </row>
    <row r="446" ht="12">
      <c r="C446" s="6"/>
    </row>
    <row r="447" ht="12">
      <c r="C447" s="6"/>
    </row>
    <row r="448" ht="12">
      <c r="C448" s="6"/>
    </row>
    <row r="449" ht="12">
      <c r="C449" s="6"/>
    </row>
    <row r="450" ht="12">
      <c r="C450" s="6"/>
    </row>
    <row r="451" ht="12">
      <c r="C451" s="6"/>
    </row>
    <row r="452" ht="12">
      <c r="C452" s="6"/>
    </row>
    <row r="453" ht="12">
      <c r="C453" s="6"/>
    </row>
    <row r="454" ht="12">
      <c r="C454" s="6"/>
    </row>
    <row r="455" ht="12">
      <c r="C455" s="6"/>
    </row>
    <row r="456" ht="12">
      <c r="C456" s="6"/>
    </row>
    <row r="457" ht="12">
      <c r="C457" s="6"/>
    </row>
    <row r="458" ht="12">
      <c r="C458" s="6"/>
    </row>
    <row r="459" ht="12">
      <c r="C459" s="6"/>
    </row>
    <row r="460" ht="12">
      <c r="C460" s="6"/>
    </row>
    <row r="461" ht="12">
      <c r="C461" s="6"/>
    </row>
    <row r="462" ht="12">
      <c r="C462" s="6"/>
    </row>
    <row r="463" ht="12">
      <c r="C463" s="6"/>
    </row>
    <row r="464" ht="12">
      <c r="C464" s="6"/>
    </row>
    <row r="465" ht="12">
      <c r="C465" s="6"/>
    </row>
    <row r="466" ht="12">
      <c r="C466" s="6"/>
    </row>
    <row r="467" ht="12">
      <c r="C467" s="6"/>
    </row>
    <row r="468" ht="12">
      <c r="C468" s="6"/>
    </row>
    <row r="469" ht="12">
      <c r="C469" s="6"/>
    </row>
    <row r="470" ht="12">
      <c r="C470" s="6"/>
    </row>
    <row r="471" ht="12">
      <c r="C471" s="6"/>
    </row>
    <row r="472" ht="12">
      <c r="C472" s="6"/>
    </row>
    <row r="473" ht="12">
      <c r="C473" s="6"/>
    </row>
    <row r="474" ht="12">
      <c r="C474" s="6"/>
    </row>
    <row r="475" ht="12">
      <c r="C475" s="6"/>
    </row>
    <row r="476" ht="12">
      <c r="C476" s="6"/>
    </row>
    <row r="477" ht="12">
      <c r="C477" s="6"/>
    </row>
    <row r="478" ht="12">
      <c r="C478" s="6"/>
    </row>
    <row r="479" ht="12">
      <c r="C479" s="6"/>
    </row>
    <row r="480" ht="12">
      <c r="C480" s="6"/>
    </row>
    <row r="481" ht="12">
      <c r="C481" s="6"/>
    </row>
    <row r="482" ht="12">
      <c r="C482" s="6"/>
    </row>
    <row r="483" ht="12">
      <c r="C483" s="6"/>
    </row>
    <row r="484" ht="12">
      <c r="C484" s="6"/>
    </row>
    <row r="485" ht="12">
      <c r="C485" s="6"/>
    </row>
    <row r="486" ht="12">
      <c r="C486" s="6"/>
    </row>
    <row r="487" ht="12">
      <c r="C487" s="6"/>
    </row>
    <row r="488" ht="12">
      <c r="C488" s="6"/>
    </row>
    <row r="489" ht="12">
      <c r="C489" s="6"/>
    </row>
    <row r="490" ht="12">
      <c r="C490" s="6"/>
    </row>
    <row r="491" ht="12">
      <c r="C491" s="6"/>
    </row>
    <row r="492" ht="12">
      <c r="C492" s="6"/>
    </row>
    <row r="493" ht="12">
      <c r="C493" s="6"/>
    </row>
    <row r="494" ht="12">
      <c r="C494" s="6"/>
    </row>
    <row r="495" ht="12">
      <c r="C495" s="6"/>
    </row>
    <row r="496" ht="12">
      <c r="C496" s="6"/>
    </row>
    <row r="497" ht="12">
      <c r="C497" s="6"/>
    </row>
    <row r="498" ht="12">
      <c r="C498" s="6"/>
    </row>
    <row r="499" ht="12">
      <c r="C499" s="6"/>
    </row>
    <row r="500" ht="12">
      <c r="C500" s="6"/>
    </row>
    <row r="501" ht="12">
      <c r="C501" s="6"/>
    </row>
    <row r="502" ht="12">
      <c r="C502" s="6"/>
    </row>
    <row r="503" ht="12">
      <c r="C503" s="6"/>
    </row>
    <row r="504" ht="12">
      <c r="C504" s="6"/>
    </row>
    <row r="505" ht="12">
      <c r="C505" s="6"/>
    </row>
    <row r="506" ht="12">
      <c r="C506" s="6"/>
    </row>
    <row r="507" ht="12">
      <c r="C507" s="6"/>
    </row>
    <row r="508" ht="12">
      <c r="C508" s="6"/>
    </row>
    <row r="509" ht="12">
      <c r="C509" s="6"/>
    </row>
    <row r="510" ht="12">
      <c r="C510" s="6"/>
    </row>
    <row r="511" ht="12">
      <c r="C511" s="6"/>
    </row>
    <row r="512" ht="12">
      <c r="C512" s="6"/>
    </row>
    <row r="513" ht="12">
      <c r="C513" s="6"/>
    </row>
    <row r="514" ht="12">
      <c r="C514" s="6"/>
    </row>
    <row r="515" ht="12">
      <c r="C515" s="6"/>
    </row>
    <row r="516" ht="12">
      <c r="C516" s="6"/>
    </row>
    <row r="517" ht="12">
      <c r="C517" s="6"/>
    </row>
    <row r="518" ht="12">
      <c r="C518" s="6"/>
    </row>
    <row r="519" ht="12">
      <c r="C519" s="6"/>
    </row>
    <row r="520" ht="12">
      <c r="C520" s="6"/>
    </row>
    <row r="521" ht="12">
      <c r="C521" s="6"/>
    </row>
    <row r="522" ht="12">
      <c r="C522" s="6"/>
    </row>
    <row r="523" ht="12">
      <c r="C523" s="6"/>
    </row>
    <row r="524" ht="12">
      <c r="C524" s="6"/>
    </row>
    <row r="525" ht="12">
      <c r="C525" s="6"/>
    </row>
    <row r="526" ht="12">
      <c r="C526" s="6"/>
    </row>
    <row r="527" ht="12">
      <c r="C527" s="6"/>
    </row>
    <row r="528" ht="12">
      <c r="C528" s="6"/>
    </row>
    <row r="529" ht="12">
      <c r="C529" s="6"/>
    </row>
    <row r="530" ht="12">
      <c r="C530" s="6"/>
    </row>
    <row r="531" ht="12">
      <c r="C531" s="6"/>
    </row>
    <row r="532" ht="12">
      <c r="C532" s="6"/>
    </row>
    <row r="533" ht="12">
      <c r="C533" s="6"/>
    </row>
    <row r="534" ht="12">
      <c r="C534" s="6"/>
    </row>
    <row r="535" ht="12">
      <c r="C535" s="6"/>
    </row>
    <row r="536" ht="12">
      <c r="C536" s="6"/>
    </row>
    <row r="537" ht="12">
      <c r="C537" s="6"/>
    </row>
    <row r="538" ht="12">
      <c r="C538" s="6"/>
    </row>
    <row r="539" ht="12">
      <c r="C539" s="6"/>
    </row>
    <row r="540" ht="12">
      <c r="C540" s="6"/>
    </row>
    <row r="541" ht="12">
      <c r="C541" s="6"/>
    </row>
    <row r="542" ht="12">
      <c r="C542" s="6"/>
    </row>
    <row r="543" ht="12">
      <c r="C543" s="6"/>
    </row>
    <row r="544" ht="12">
      <c r="C544" s="6"/>
    </row>
    <row r="545" ht="12">
      <c r="C545" s="6"/>
    </row>
    <row r="546" ht="12">
      <c r="C546" s="6"/>
    </row>
    <row r="547" ht="12">
      <c r="C547" s="6"/>
    </row>
    <row r="548" ht="12">
      <c r="C548" s="6"/>
    </row>
    <row r="549" ht="12">
      <c r="C549" s="6"/>
    </row>
    <row r="550" ht="12">
      <c r="C550" s="6"/>
    </row>
    <row r="551" ht="12">
      <c r="C551" s="6"/>
    </row>
    <row r="552" ht="12">
      <c r="C552" s="6"/>
    </row>
    <row r="553" ht="12">
      <c r="C553" s="6"/>
    </row>
    <row r="554" ht="12">
      <c r="C554" s="6"/>
    </row>
    <row r="555" ht="12">
      <c r="C555" s="6"/>
    </row>
    <row r="556" ht="12">
      <c r="C556" s="6"/>
    </row>
    <row r="557" ht="12">
      <c r="C557" s="6"/>
    </row>
    <row r="558" ht="12">
      <c r="C558" s="6"/>
    </row>
    <row r="559" ht="12">
      <c r="C559" s="6"/>
    </row>
    <row r="560" ht="12">
      <c r="C560" s="6"/>
    </row>
    <row r="561" ht="12">
      <c r="C561" s="6"/>
    </row>
    <row r="562" ht="12">
      <c r="C562" s="6"/>
    </row>
    <row r="563" ht="12">
      <c r="C563" s="6"/>
    </row>
    <row r="564" ht="12">
      <c r="C564" s="6"/>
    </row>
    <row r="565" ht="12">
      <c r="C565" s="6"/>
    </row>
    <row r="566" ht="12">
      <c r="C566" s="6"/>
    </row>
    <row r="567" ht="12">
      <c r="C567" s="6"/>
    </row>
    <row r="568" ht="12">
      <c r="C568" s="6"/>
    </row>
    <row r="569" ht="12">
      <c r="C569" s="6"/>
    </row>
    <row r="570" ht="12">
      <c r="C570" s="6"/>
    </row>
    <row r="571" ht="12">
      <c r="C571" s="6"/>
    </row>
    <row r="572" ht="12">
      <c r="C572" s="6"/>
    </row>
    <row r="573" ht="12">
      <c r="C573" s="6"/>
    </row>
    <row r="574" ht="12">
      <c r="C574" s="6"/>
    </row>
    <row r="575" ht="12">
      <c r="C575" s="6"/>
    </row>
    <row r="576" ht="12">
      <c r="C576" s="6"/>
    </row>
    <row r="577" ht="12">
      <c r="C577" s="6"/>
    </row>
    <row r="578" ht="12">
      <c r="C578" s="6"/>
    </row>
    <row r="579" ht="12">
      <c r="C579" s="6"/>
    </row>
    <row r="580" ht="12">
      <c r="C580" s="6"/>
    </row>
    <row r="581" ht="12">
      <c r="C581" s="6"/>
    </row>
    <row r="582" ht="12">
      <c r="C582" s="6"/>
    </row>
    <row r="583" ht="12">
      <c r="C583" s="6"/>
    </row>
    <row r="584" ht="12">
      <c r="C584" s="6"/>
    </row>
    <row r="585" ht="12">
      <c r="C585" s="6"/>
    </row>
    <row r="586" ht="12">
      <c r="C586" s="6"/>
    </row>
    <row r="587" ht="12">
      <c r="C587" s="6"/>
    </row>
    <row r="588" ht="12">
      <c r="C588" s="6"/>
    </row>
    <row r="589" ht="12">
      <c r="C589" s="6"/>
    </row>
    <row r="590" ht="12">
      <c r="C590" s="6"/>
    </row>
    <row r="591" ht="12">
      <c r="C591" s="6"/>
    </row>
    <row r="592" ht="12">
      <c r="C592" s="6"/>
    </row>
    <row r="593" ht="12">
      <c r="C593" s="6"/>
    </row>
    <row r="594" ht="12">
      <c r="C594" s="6"/>
    </row>
    <row r="595" ht="12">
      <c r="C595" s="6"/>
    </row>
    <row r="596" ht="12">
      <c r="C596" s="6"/>
    </row>
    <row r="597" ht="12">
      <c r="C597" s="6"/>
    </row>
    <row r="598" ht="12">
      <c r="C598" s="6"/>
    </row>
    <row r="599" ht="12">
      <c r="C599" s="6"/>
    </row>
    <row r="600" ht="12">
      <c r="C600" s="6"/>
    </row>
    <row r="601" ht="12">
      <c r="C601" s="6"/>
    </row>
    <row r="602" ht="12">
      <c r="C602" s="6"/>
    </row>
    <row r="603" ht="12">
      <c r="C603" s="6"/>
    </row>
    <row r="604" ht="12">
      <c r="C604" s="6"/>
    </row>
    <row r="605" ht="12">
      <c r="C605" s="6"/>
    </row>
    <row r="606" ht="12">
      <c r="C606" s="6"/>
    </row>
    <row r="607" ht="12">
      <c r="C607" s="6"/>
    </row>
    <row r="608" ht="12">
      <c r="C608" s="6"/>
    </row>
    <row r="609" ht="12">
      <c r="C609" s="6"/>
    </row>
    <row r="610" ht="12">
      <c r="C610" s="6"/>
    </row>
    <row r="611" ht="12">
      <c r="C611" s="6"/>
    </row>
    <row r="612" ht="12">
      <c r="C612" s="6"/>
    </row>
    <row r="613" ht="12">
      <c r="C613" s="6"/>
    </row>
    <row r="614" ht="12">
      <c r="C614" s="6"/>
    </row>
    <row r="615" ht="12">
      <c r="C615" s="6"/>
    </row>
    <row r="616" ht="12">
      <c r="C616" s="6"/>
    </row>
    <row r="617" ht="12">
      <c r="C617" s="6"/>
    </row>
    <row r="618" ht="12">
      <c r="C618" s="6"/>
    </row>
    <row r="619" ht="12">
      <c r="C619" s="6"/>
    </row>
    <row r="620" ht="12">
      <c r="C620" s="6"/>
    </row>
    <row r="621" ht="12">
      <c r="C621" s="6"/>
    </row>
    <row r="622" ht="12">
      <c r="C622" s="6"/>
    </row>
    <row r="623" ht="12">
      <c r="C623" s="6"/>
    </row>
    <row r="624" ht="12">
      <c r="C624" s="6"/>
    </row>
    <row r="625" ht="12">
      <c r="C625" s="6"/>
    </row>
    <row r="626" ht="12">
      <c r="C626" s="6"/>
    </row>
    <row r="627" ht="12">
      <c r="C627" s="6"/>
    </row>
    <row r="628" ht="12">
      <c r="C628" s="6"/>
    </row>
    <row r="629" ht="12">
      <c r="C629" s="6"/>
    </row>
    <row r="630" ht="12">
      <c r="C630" s="6"/>
    </row>
    <row r="631" ht="12">
      <c r="C631" s="6"/>
    </row>
    <row r="632" ht="12">
      <c r="C632" s="6"/>
    </row>
    <row r="633" ht="12">
      <c r="C633" s="6"/>
    </row>
    <row r="634" ht="12">
      <c r="C634" s="6"/>
    </row>
    <row r="635" ht="12">
      <c r="C635" s="6"/>
    </row>
    <row r="636" ht="12">
      <c r="C636" s="6"/>
    </row>
    <row r="637" ht="12">
      <c r="C637" s="6"/>
    </row>
    <row r="638" ht="12">
      <c r="C638" s="6"/>
    </row>
    <row r="639" ht="12">
      <c r="C639" s="6"/>
    </row>
    <row r="640" ht="12">
      <c r="C640" s="6"/>
    </row>
    <row r="641" ht="12">
      <c r="C641" s="6"/>
    </row>
    <row r="642" ht="12">
      <c r="C642" s="6"/>
    </row>
    <row r="643" ht="12">
      <c r="C643" s="6"/>
    </row>
    <row r="644" ht="12">
      <c r="C644" s="6"/>
    </row>
    <row r="645" ht="12">
      <c r="C645" s="6"/>
    </row>
    <row r="646" ht="12">
      <c r="C646" s="6"/>
    </row>
    <row r="647" ht="12">
      <c r="C647" s="6"/>
    </row>
    <row r="648" ht="12">
      <c r="C648" s="6"/>
    </row>
    <row r="649" ht="12">
      <c r="C649" s="6"/>
    </row>
    <row r="650" ht="12">
      <c r="C650" s="6"/>
    </row>
    <row r="651" ht="12">
      <c r="C651" s="6"/>
    </row>
    <row r="652" ht="12">
      <c r="C652" s="6"/>
    </row>
    <row r="653" ht="12">
      <c r="C653" s="6"/>
    </row>
    <row r="654" ht="12">
      <c r="C654" s="6"/>
    </row>
    <row r="655" ht="12">
      <c r="C655" s="6"/>
    </row>
    <row r="656" ht="12">
      <c r="C656" s="6"/>
    </row>
    <row r="657" ht="12">
      <c r="C657" s="6"/>
    </row>
    <row r="658" ht="12">
      <c r="C658" s="6"/>
    </row>
    <row r="659" ht="12">
      <c r="C659" s="6"/>
    </row>
    <row r="660" ht="12">
      <c r="C660" s="6"/>
    </row>
    <row r="661" ht="12">
      <c r="C661" s="6"/>
    </row>
    <row r="662" ht="12">
      <c r="C662" s="6"/>
    </row>
    <row r="663" ht="12">
      <c r="C663" s="6"/>
    </row>
    <row r="664" ht="12">
      <c r="C664" s="6"/>
    </row>
    <row r="665" ht="12">
      <c r="C665" s="6"/>
    </row>
    <row r="666" ht="12">
      <c r="C666" s="6"/>
    </row>
    <row r="667" ht="12">
      <c r="C667" s="6"/>
    </row>
    <row r="668" ht="12">
      <c r="C668" s="6"/>
    </row>
    <row r="669" ht="12">
      <c r="C669" s="6"/>
    </row>
    <row r="670" ht="12">
      <c r="C670" s="6"/>
    </row>
    <row r="671" ht="12">
      <c r="C671" s="6"/>
    </row>
    <row r="672" ht="12">
      <c r="C672" s="6"/>
    </row>
    <row r="673" ht="12">
      <c r="C673" s="6"/>
    </row>
    <row r="674" ht="12">
      <c r="C674" s="6"/>
    </row>
    <row r="675" ht="12">
      <c r="C675" s="6"/>
    </row>
    <row r="676" ht="12">
      <c r="C676" s="6"/>
    </row>
    <row r="677" ht="12">
      <c r="C677" s="6"/>
    </row>
    <row r="678" ht="12">
      <c r="C678" s="6"/>
    </row>
    <row r="679" ht="12">
      <c r="C679" s="6"/>
    </row>
    <row r="680" ht="12">
      <c r="C680" s="6"/>
    </row>
    <row r="681" ht="12">
      <c r="C681" s="6"/>
    </row>
    <row r="682" ht="12">
      <c r="C682" s="6"/>
    </row>
    <row r="683" ht="12">
      <c r="C683" s="6"/>
    </row>
    <row r="684" ht="12">
      <c r="C684" s="6"/>
    </row>
    <row r="685" ht="12">
      <c r="C685" s="6"/>
    </row>
    <row r="686" ht="12">
      <c r="C686" s="6"/>
    </row>
    <row r="687" ht="12">
      <c r="C687" s="6"/>
    </row>
    <row r="688" ht="12">
      <c r="C688" s="6"/>
    </row>
    <row r="689" ht="12">
      <c r="C689" s="6"/>
    </row>
    <row r="690" ht="12">
      <c r="C690" s="6"/>
    </row>
    <row r="691" ht="12">
      <c r="C691" s="6"/>
    </row>
    <row r="692" ht="12">
      <c r="C692" s="6"/>
    </row>
    <row r="693" ht="12">
      <c r="C693" s="6"/>
    </row>
    <row r="694" ht="12">
      <c r="C694" s="6"/>
    </row>
    <row r="695" ht="12">
      <c r="C695" s="6"/>
    </row>
    <row r="696" ht="12">
      <c r="C696" s="6"/>
    </row>
    <row r="697" ht="12">
      <c r="C697" s="6"/>
    </row>
    <row r="698" ht="12">
      <c r="C698" s="6"/>
    </row>
    <row r="699" ht="12">
      <c r="C699" s="6"/>
    </row>
    <row r="700" ht="12">
      <c r="C700" s="6"/>
    </row>
    <row r="701" ht="12">
      <c r="C701" s="6"/>
    </row>
    <row r="702" ht="12">
      <c r="C702" s="6"/>
    </row>
    <row r="703" ht="12">
      <c r="C703" s="6"/>
    </row>
    <row r="704" ht="12">
      <c r="C704" s="6"/>
    </row>
    <row r="705" ht="12">
      <c r="C705" s="6"/>
    </row>
    <row r="706" ht="12">
      <c r="C706" s="6"/>
    </row>
    <row r="707" ht="12">
      <c r="C707" s="6"/>
    </row>
    <row r="708" ht="12">
      <c r="C708" s="6"/>
    </row>
    <row r="709" ht="12">
      <c r="C709" s="6"/>
    </row>
    <row r="710" ht="12">
      <c r="C710" s="6"/>
    </row>
    <row r="711" ht="12">
      <c r="C711" s="6"/>
    </row>
    <row r="712" ht="12">
      <c r="C712" s="6"/>
    </row>
    <row r="713" ht="12">
      <c r="C713" s="6"/>
    </row>
    <row r="714" ht="12">
      <c r="C714" s="6"/>
    </row>
    <row r="715" ht="12">
      <c r="C715" s="6"/>
    </row>
    <row r="716" ht="12">
      <c r="C716" s="6"/>
    </row>
    <row r="717" ht="12">
      <c r="C717" s="6"/>
    </row>
    <row r="718" ht="12">
      <c r="C718" s="6"/>
    </row>
    <row r="719" ht="12">
      <c r="C719" s="6"/>
    </row>
    <row r="720" ht="12">
      <c r="C720" s="6"/>
    </row>
    <row r="721" ht="12">
      <c r="C721" s="6"/>
    </row>
    <row r="722" ht="12">
      <c r="C722" s="6"/>
    </row>
    <row r="723" ht="12">
      <c r="C723" s="6"/>
    </row>
    <row r="724" ht="12">
      <c r="C724" s="6"/>
    </row>
    <row r="725" ht="12">
      <c r="C725" s="6"/>
    </row>
    <row r="726" ht="12">
      <c r="C726" s="6"/>
    </row>
    <row r="727" ht="12">
      <c r="C727" s="6"/>
    </row>
    <row r="728" ht="12">
      <c r="C728" s="6"/>
    </row>
    <row r="729" ht="12">
      <c r="C729" s="6"/>
    </row>
    <row r="730" ht="12">
      <c r="C730" s="6"/>
    </row>
    <row r="731" ht="12">
      <c r="C731" s="6"/>
    </row>
    <row r="732" ht="12">
      <c r="C732" s="6"/>
    </row>
    <row r="733" ht="12">
      <c r="C733" s="6"/>
    </row>
    <row r="734" ht="12">
      <c r="C734" s="6"/>
    </row>
    <row r="735" ht="12">
      <c r="C735" s="6"/>
    </row>
    <row r="736" ht="12">
      <c r="C736" s="6"/>
    </row>
    <row r="737" ht="12">
      <c r="C737" s="6"/>
    </row>
    <row r="738" ht="12">
      <c r="C738" s="6"/>
    </row>
    <row r="739" ht="12">
      <c r="C739" s="6"/>
    </row>
    <row r="740" ht="12">
      <c r="C740" s="6"/>
    </row>
    <row r="741" ht="12">
      <c r="C741" s="6"/>
    </row>
    <row r="742" ht="12">
      <c r="C742" s="6"/>
    </row>
    <row r="743" ht="12">
      <c r="C743" s="6"/>
    </row>
    <row r="744" ht="12">
      <c r="C744" s="6"/>
    </row>
    <row r="745" ht="12">
      <c r="C745" s="6"/>
    </row>
    <row r="746" ht="12">
      <c r="C746" s="6"/>
    </row>
    <row r="747" ht="12">
      <c r="C747" s="6"/>
    </row>
    <row r="748" ht="12">
      <c r="C748" s="6"/>
    </row>
    <row r="749" ht="12">
      <c r="C749" s="6"/>
    </row>
    <row r="750" ht="12">
      <c r="C750" s="6"/>
    </row>
    <row r="751" ht="12">
      <c r="C751" s="6"/>
    </row>
    <row r="752" ht="12">
      <c r="C752" s="6"/>
    </row>
    <row r="753" ht="12">
      <c r="C753" s="6"/>
    </row>
    <row r="754" ht="12">
      <c r="C754" s="6"/>
    </row>
    <row r="755" ht="12">
      <c r="C755" s="6"/>
    </row>
    <row r="756" ht="12">
      <c r="C756" s="6"/>
    </row>
    <row r="757" ht="12">
      <c r="C757" s="6"/>
    </row>
    <row r="758" ht="12">
      <c r="C758" s="6"/>
    </row>
    <row r="759" ht="12">
      <c r="C759" s="6"/>
    </row>
    <row r="760" ht="12">
      <c r="C760" s="6"/>
    </row>
    <row r="761" ht="12">
      <c r="C761" s="6"/>
    </row>
    <row r="762" ht="12">
      <c r="C762" s="6"/>
    </row>
    <row r="763" ht="12">
      <c r="C763" s="6"/>
    </row>
    <row r="764" ht="12">
      <c r="C764" s="6"/>
    </row>
    <row r="765" ht="12">
      <c r="C765" s="6"/>
    </row>
    <row r="766" ht="12">
      <c r="C766" s="6"/>
    </row>
    <row r="767" ht="12">
      <c r="C767" s="6"/>
    </row>
    <row r="768" ht="12">
      <c r="C768" s="6"/>
    </row>
    <row r="769" ht="12">
      <c r="C769" s="6"/>
    </row>
    <row r="770" ht="12">
      <c r="C770" s="6"/>
    </row>
    <row r="771" ht="12">
      <c r="C771" s="6"/>
    </row>
    <row r="772" ht="12">
      <c r="C772" s="6"/>
    </row>
    <row r="773" ht="12">
      <c r="C773" s="6"/>
    </row>
    <row r="774" ht="12">
      <c r="C774" s="6"/>
    </row>
    <row r="775" ht="12">
      <c r="C775" s="6"/>
    </row>
    <row r="776" ht="12">
      <c r="C776" s="6"/>
    </row>
    <row r="777" ht="12">
      <c r="C777" s="6"/>
    </row>
    <row r="778" ht="12">
      <c r="C778" s="6"/>
    </row>
    <row r="779" ht="12">
      <c r="C779" s="6"/>
    </row>
    <row r="780" ht="12">
      <c r="C780" s="6"/>
    </row>
    <row r="781" ht="12">
      <c r="C781" s="6"/>
    </row>
    <row r="782" ht="12">
      <c r="C782" s="6"/>
    </row>
    <row r="783" ht="12">
      <c r="C783" s="6"/>
    </row>
    <row r="784" ht="12">
      <c r="C784" s="6"/>
    </row>
    <row r="785" ht="12">
      <c r="C785" s="6"/>
    </row>
    <row r="786" ht="12">
      <c r="C786" s="6"/>
    </row>
    <row r="787" ht="12">
      <c r="C787" s="6"/>
    </row>
    <row r="788" ht="12">
      <c r="C788" s="6"/>
    </row>
    <row r="789" ht="12">
      <c r="C789" s="6"/>
    </row>
    <row r="790" ht="12">
      <c r="C790" s="6"/>
    </row>
    <row r="791" ht="12">
      <c r="C791" s="6"/>
    </row>
    <row r="792" ht="12">
      <c r="C792" s="6"/>
    </row>
    <row r="793" ht="12">
      <c r="C793" s="6"/>
    </row>
    <row r="794" ht="12">
      <c r="C794" s="6"/>
    </row>
    <row r="795" ht="12">
      <c r="C795" s="6"/>
    </row>
    <row r="796" ht="12">
      <c r="C796" s="6"/>
    </row>
    <row r="797" ht="12">
      <c r="C797" s="6"/>
    </row>
    <row r="798" ht="12">
      <c r="C798" s="6"/>
    </row>
    <row r="799" ht="12">
      <c r="C799" s="6"/>
    </row>
    <row r="800" ht="12">
      <c r="C800" s="6"/>
    </row>
    <row r="801" ht="12">
      <c r="C801" s="6"/>
    </row>
    <row r="802" ht="12">
      <c r="C802" s="6"/>
    </row>
    <row r="803" ht="12">
      <c r="C803" s="6"/>
    </row>
    <row r="804" ht="12">
      <c r="C804" s="6"/>
    </row>
    <row r="805" ht="12">
      <c r="C805" s="6"/>
    </row>
    <row r="806" ht="12">
      <c r="C806" s="6"/>
    </row>
    <row r="807" ht="12">
      <c r="C807" s="6"/>
    </row>
    <row r="808" ht="12">
      <c r="C808" s="6"/>
    </row>
    <row r="809" ht="12">
      <c r="C809" s="6"/>
    </row>
    <row r="810" ht="12">
      <c r="C810" s="6"/>
    </row>
    <row r="811" ht="12">
      <c r="C811" s="6"/>
    </row>
    <row r="812" ht="12">
      <c r="C812" s="6"/>
    </row>
    <row r="813" ht="12">
      <c r="C813" s="6"/>
    </row>
    <row r="814" ht="12">
      <c r="C814" s="6"/>
    </row>
    <row r="815" ht="12">
      <c r="C815" s="6"/>
    </row>
    <row r="816" ht="12">
      <c r="C816" s="6"/>
    </row>
    <row r="817" ht="12">
      <c r="C817" s="6"/>
    </row>
    <row r="818" ht="12">
      <c r="C818" s="6"/>
    </row>
    <row r="819" ht="12">
      <c r="C819" s="6"/>
    </row>
    <row r="820" ht="12">
      <c r="C820" s="6"/>
    </row>
    <row r="821" ht="12">
      <c r="C821" s="6"/>
    </row>
    <row r="822" ht="12">
      <c r="C822" s="6"/>
    </row>
  </sheetData>
  <mergeCells count="5">
    <mergeCell ref="A6:E6"/>
    <mergeCell ref="A1:E1"/>
    <mergeCell ref="A2:E2"/>
    <mergeCell ref="A4:E4"/>
    <mergeCell ref="A5:E5"/>
  </mergeCells>
  <printOptions/>
  <pageMargins left="0.984251968503937" right="0.3937007874015748" top="0.7874015748031497" bottom="0.7874015748031497" header="0.5118110236220472" footer="0.5118110236220472"/>
  <pageSetup fitToHeight="1" fitToWidth="1"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K88"/>
  <sheetViews>
    <sheetView workbookViewId="0" topLeftCell="A63">
      <selection activeCell="D66" sqref="D66"/>
    </sheetView>
  </sheetViews>
  <sheetFormatPr defaultColWidth="9.140625" defaultRowHeight="12.75"/>
  <cols>
    <col min="1" max="1" width="4.421875" style="3" customWidth="1"/>
    <col min="2" max="2" width="45.57421875" style="3" customWidth="1"/>
    <col min="3" max="4" width="18.7109375" style="3" customWidth="1"/>
    <col min="5" max="5" width="9.57421875" style="3" bestFit="1" customWidth="1"/>
    <col min="6" max="6" width="11.8515625" style="3" bestFit="1" customWidth="1"/>
    <col min="7" max="7" width="9.421875" style="3" bestFit="1" customWidth="1"/>
    <col min="8" max="8" width="10.140625" style="3" bestFit="1" customWidth="1"/>
    <col min="9" max="9" width="9.28125" style="3" bestFit="1" customWidth="1"/>
    <col min="10" max="10" width="14.421875" style="3" bestFit="1" customWidth="1"/>
    <col min="11" max="11" width="15.421875" style="3" bestFit="1" customWidth="1"/>
    <col min="12" max="16384" width="9.140625" style="3" customWidth="1"/>
  </cols>
  <sheetData>
    <row r="1" spans="1:4" s="9" customFormat="1" ht="12.75" customHeight="1">
      <c r="A1" s="154" t="s">
        <v>119</v>
      </c>
      <c r="B1" s="154"/>
      <c r="C1" s="154"/>
      <c r="D1" s="154"/>
    </row>
    <row r="2" spans="1:4" s="9" customFormat="1" ht="12">
      <c r="A2" s="156" t="s">
        <v>0</v>
      </c>
      <c r="B2" s="156"/>
      <c r="C2" s="156"/>
      <c r="D2" s="156"/>
    </row>
    <row r="3" spans="1:4" s="9" customFormat="1" ht="12">
      <c r="A3" s="154"/>
      <c r="B3" s="154"/>
      <c r="C3" s="154"/>
      <c r="D3" s="154"/>
    </row>
    <row r="4" spans="1:4" s="9" customFormat="1" ht="12">
      <c r="A4" s="154" t="s">
        <v>120</v>
      </c>
      <c r="B4" s="154"/>
      <c r="C4" s="154"/>
      <c r="D4" s="154"/>
    </row>
    <row r="5" spans="1:4" s="9" customFormat="1" ht="12">
      <c r="A5" s="154" t="s">
        <v>129</v>
      </c>
      <c r="B5" s="154"/>
      <c r="C5" s="154"/>
      <c r="D5" s="154"/>
    </row>
    <row r="6" spans="1:4" s="1" customFormat="1" ht="12">
      <c r="A6" s="160"/>
      <c r="B6" s="160"/>
      <c r="C6" s="160"/>
      <c r="D6" s="160"/>
    </row>
    <row r="7" spans="1:4" s="1" customFormat="1" ht="12">
      <c r="A7" s="4"/>
      <c r="B7" s="4"/>
      <c r="C7" s="4"/>
      <c r="D7" s="4"/>
    </row>
    <row r="8" spans="4:11" ht="12">
      <c r="D8" s="48">
        <v>2005</v>
      </c>
      <c r="E8" s="22"/>
      <c r="F8" s="22"/>
      <c r="G8" s="22"/>
      <c r="H8" s="22"/>
      <c r="I8" s="22"/>
      <c r="J8" s="22"/>
      <c r="K8" s="22"/>
    </row>
    <row r="9" spans="4:11" ht="12">
      <c r="D9" s="49" t="s">
        <v>125</v>
      </c>
      <c r="E9" s="22"/>
      <c r="F9" s="22"/>
      <c r="G9" s="22"/>
      <c r="H9" s="22"/>
      <c r="I9" s="22"/>
      <c r="J9" s="22"/>
      <c r="K9" s="22"/>
    </row>
    <row r="10" spans="4:11" ht="12">
      <c r="D10" s="50">
        <v>38472</v>
      </c>
      <c r="E10" s="22"/>
      <c r="F10" s="22"/>
      <c r="G10" s="22"/>
      <c r="H10" s="22"/>
      <c r="I10" s="22"/>
      <c r="J10" s="22"/>
      <c r="K10" s="22"/>
    </row>
    <row r="11" spans="4:11" ht="12">
      <c r="D11" s="42" t="s">
        <v>130</v>
      </c>
      <c r="E11" s="22"/>
      <c r="F11" s="22"/>
      <c r="G11" s="22"/>
      <c r="H11" s="22"/>
      <c r="I11" s="22"/>
      <c r="J11" s="22"/>
      <c r="K11" s="22"/>
    </row>
    <row r="12" spans="4:11" ht="12">
      <c r="D12" s="23"/>
      <c r="E12" s="22"/>
      <c r="F12" s="22"/>
      <c r="G12" s="22"/>
      <c r="H12" s="22"/>
      <c r="I12" s="22"/>
      <c r="J12" s="22"/>
      <c r="K12" s="22"/>
    </row>
    <row r="13" spans="1:11" ht="12">
      <c r="A13" s="25" t="s">
        <v>208</v>
      </c>
      <c r="B13" s="25"/>
      <c r="D13" s="26"/>
      <c r="E13" s="26"/>
      <c r="F13" s="26"/>
      <c r="G13" s="26"/>
      <c r="H13" s="26"/>
      <c r="I13" s="26"/>
      <c r="J13" s="26"/>
      <c r="K13" s="26"/>
    </row>
    <row r="14" spans="2:11" ht="12">
      <c r="B14" s="3" t="s">
        <v>27</v>
      </c>
      <c r="D14" s="26">
        <f>+'CF worksheet'!H14</f>
        <v>770</v>
      </c>
      <c r="E14" s="26"/>
      <c r="F14" s="26"/>
      <c r="G14" s="26"/>
      <c r="H14" s="26"/>
      <c r="I14" s="26"/>
      <c r="J14" s="26"/>
      <c r="K14" s="26"/>
    </row>
    <row r="15" spans="4:11" ht="12">
      <c r="D15" s="26"/>
      <c r="E15" s="26"/>
      <c r="F15" s="26"/>
      <c r="G15" s="26"/>
      <c r="H15" s="26"/>
      <c r="I15" s="26"/>
      <c r="J15" s="26"/>
      <c r="K15" s="26"/>
    </row>
    <row r="16" spans="2:11" ht="12">
      <c r="B16" s="3" t="s">
        <v>225</v>
      </c>
      <c r="D16" s="26"/>
      <c r="E16" s="26"/>
      <c r="F16" s="26"/>
      <c r="G16" s="26"/>
      <c r="H16" s="26"/>
      <c r="I16" s="26"/>
      <c r="J16" s="26"/>
      <c r="K16" s="26"/>
    </row>
    <row r="17" spans="2:11" ht="12">
      <c r="B17" s="3" t="s">
        <v>214</v>
      </c>
      <c r="D17" s="26">
        <f>+'CF worksheet'!H17</f>
        <v>-29.39999999999999</v>
      </c>
      <c r="E17" s="26"/>
      <c r="F17" s="26"/>
      <c r="G17" s="26"/>
      <c r="H17" s="26"/>
      <c r="I17" s="26"/>
      <c r="J17" s="26"/>
      <c r="K17" s="26"/>
    </row>
    <row r="18" spans="2:11" ht="12">
      <c r="B18" s="3" t="s">
        <v>20</v>
      </c>
      <c r="D18" s="26">
        <f>+'CF worksheet'!H18</f>
        <v>173</v>
      </c>
      <c r="E18" s="26"/>
      <c r="F18" s="26"/>
      <c r="G18" s="26"/>
      <c r="H18" s="26"/>
      <c r="I18" s="26"/>
      <c r="J18" s="26"/>
      <c r="K18" s="26"/>
    </row>
    <row r="19" spans="2:11" ht="12">
      <c r="B19" s="3" t="s">
        <v>136</v>
      </c>
      <c r="D19" s="26">
        <f>+'CF worksheet'!H19</f>
        <v>13</v>
      </c>
      <c r="E19" s="26"/>
      <c r="F19" s="26"/>
      <c r="G19" s="26"/>
      <c r="H19" s="26"/>
      <c r="I19" s="26"/>
      <c r="J19" s="26"/>
      <c r="K19" s="26"/>
    </row>
    <row r="20" spans="2:11" ht="12">
      <c r="B20" s="3" t="s">
        <v>181</v>
      </c>
      <c r="D20" s="26">
        <f>+'CF worksheet'!H20</f>
        <v>32</v>
      </c>
      <c r="E20" s="26"/>
      <c r="F20" s="26"/>
      <c r="G20" s="26"/>
      <c r="H20" s="26"/>
      <c r="I20" s="26"/>
      <c r="J20" s="26"/>
      <c r="K20" s="26"/>
    </row>
    <row r="21" spans="1:11" ht="12">
      <c r="A21" s="3" t="s">
        <v>205</v>
      </c>
      <c r="D21" s="105">
        <f>SUM(D14:D20)</f>
        <v>958.6</v>
      </c>
      <c r="E21" s="27"/>
      <c r="F21" s="27"/>
      <c r="G21" s="27"/>
      <c r="H21" s="27"/>
      <c r="I21" s="27"/>
      <c r="J21" s="27"/>
      <c r="K21" s="27"/>
    </row>
    <row r="22" spans="4:11" ht="12">
      <c r="D22" s="26"/>
      <c r="E22" s="26"/>
      <c r="F22" s="26"/>
      <c r="G22" s="26"/>
      <c r="H22" s="26"/>
      <c r="I22" s="26"/>
      <c r="J22" s="26"/>
      <c r="K22" s="26"/>
    </row>
    <row r="23" spans="1:11" ht="12">
      <c r="A23" s="3" t="s">
        <v>247</v>
      </c>
      <c r="D23" s="26"/>
      <c r="E23" s="26"/>
      <c r="F23" s="26"/>
      <c r="G23" s="26"/>
      <c r="H23" s="26"/>
      <c r="I23" s="26"/>
      <c r="J23" s="26"/>
      <c r="K23" s="26"/>
    </row>
    <row r="24" spans="2:11" ht="12">
      <c r="B24" s="3" t="s">
        <v>167</v>
      </c>
      <c r="D24" s="26">
        <f>+'CF worksheet'!H24</f>
        <v>814</v>
      </c>
      <c r="E24" s="26"/>
      <c r="F24" s="26"/>
      <c r="G24" s="26"/>
      <c r="H24" s="26"/>
      <c r="I24" s="26"/>
      <c r="J24" s="26"/>
      <c r="K24" s="26"/>
    </row>
    <row r="25" spans="2:11" ht="12">
      <c r="B25" s="3" t="s">
        <v>169</v>
      </c>
      <c r="D25" s="26">
        <f>+'CF worksheet'!H25</f>
        <v>265.39999999999964</v>
      </c>
      <c r="E25" s="26"/>
      <c r="F25" s="26"/>
      <c r="G25" s="26"/>
      <c r="H25" s="26"/>
      <c r="I25" s="26"/>
      <c r="J25" s="26"/>
      <c r="K25" s="26"/>
    </row>
    <row r="26" spans="2:11" ht="12">
      <c r="B26" s="3" t="s">
        <v>142</v>
      </c>
      <c r="D26" s="26">
        <f>+'CF worksheet'!H26</f>
        <v>-133</v>
      </c>
      <c r="E26" s="26"/>
      <c r="F26" s="26"/>
      <c r="G26" s="26"/>
      <c r="H26" s="26"/>
      <c r="I26" s="26"/>
      <c r="J26" s="26"/>
      <c r="K26" s="26"/>
    </row>
    <row r="27" spans="2:11" ht="12">
      <c r="B27" s="3" t="s">
        <v>175</v>
      </c>
      <c r="D27" s="26">
        <f>+'CF worksheet'!H27</f>
        <v>-190</v>
      </c>
      <c r="E27" s="26"/>
      <c r="F27" s="26"/>
      <c r="G27" s="26"/>
      <c r="H27" s="26"/>
      <c r="I27" s="26"/>
      <c r="J27" s="26"/>
      <c r="K27" s="26"/>
    </row>
    <row r="28" spans="2:11" ht="12">
      <c r="B28" s="3" t="s">
        <v>182</v>
      </c>
      <c r="D28" s="26">
        <f>+'CF worksheet'!H28+'CF worksheet'!H29</f>
        <v>329</v>
      </c>
      <c r="E28" s="26"/>
      <c r="F28" s="26"/>
      <c r="G28" s="26"/>
      <c r="H28" s="26"/>
      <c r="I28" s="26"/>
      <c r="J28" s="26"/>
      <c r="K28" s="26"/>
    </row>
    <row r="29" spans="2:11" ht="12">
      <c r="B29" s="3" t="s">
        <v>183</v>
      </c>
      <c r="D29" s="26">
        <f>+'CF worksheet'!H30</f>
        <v>-1449</v>
      </c>
      <c r="E29" s="26"/>
      <c r="F29" s="26"/>
      <c r="G29" s="26"/>
      <c r="H29" s="26"/>
      <c r="I29" s="26"/>
      <c r="J29" s="26"/>
      <c r="K29" s="26"/>
    </row>
    <row r="30" spans="1:11" ht="12">
      <c r="A30" s="3" t="s">
        <v>206</v>
      </c>
      <c r="D30" s="105">
        <f>SUM(D21:D29)</f>
        <v>594.9999999999995</v>
      </c>
      <c r="E30" s="27"/>
      <c r="F30" s="27"/>
      <c r="G30" s="27"/>
      <c r="H30" s="27"/>
      <c r="I30" s="27"/>
      <c r="J30" s="27"/>
      <c r="K30" s="27"/>
    </row>
    <row r="31" spans="4:11" ht="12">
      <c r="D31" s="26"/>
      <c r="E31" s="26"/>
      <c r="F31" s="26"/>
      <c r="G31" s="26"/>
      <c r="H31" s="26"/>
      <c r="I31" s="26"/>
      <c r="J31" s="26"/>
      <c r="K31" s="26"/>
    </row>
    <row r="32" spans="2:11" ht="12">
      <c r="B32" s="3" t="s">
        <v>139</v>
      </c>
      <c r="D32" s="26">
        <f>+'CF worksheet'!H33</f>
        <v>-30</v>
      </c>
      <c r="E32" s="27"/>
      <c r="F32" s="27"/>
      <c r="G32" s="27"/>
      <c r="H32" s="27"/>
      <c r="I32" s="27"/>
      <c r="J32" s="26"/>
      <c r="K32" s="26"/>
    </row>
    <row r="33" spans="1:11" ht="12">
      <c r="A33" s="3" t="s">
        <v>207</v>
      </c>
      <c r="D33" s="105">
        <f>SUM(D30:D32)</f>
        <v>564.9999999999995</v>
      </c>
      <c r="E33" s="27"/>
      <c r="F33" s="27"/>
      <c r="G33" s="27"/>
      <c r="H33" s="27"/>
      <c r="I33" s="27"/>
      <c r="J33" s="27"/>
      <c r="K33" s="27"/>
    </row>
    <row r="34" spans="4:11" ht="12">
      <c r="D34" s="27"/>
      <c r="E34" s="27"/>
      <c r="F34" s="27"/>
      <c r="G34" s="27"/>
      <c r="H34" s="27"/>
      <c r="I34" s="26"/>
      <c r="J34" s="27"/>
      <c r="K34" s="27"/>
    </row>
    <row r="35" spans="1:11" ht="12">
      <c r="A35" s="25" t="s">
        <v>210</v>
      </c>
      <c r="D35" s="26"/>
      <c r="E35" s="26"/>
      <c r="F35" s="26"/>
      <c r="G35" s="26"/>
      <c r="H35" s="26"/>
      <c r="I35" s="26"/>
      <c r="J35" s="26"/>
      <c r="K35" s="26"/>
    </row>
    <row r="36" spans="4:11" ht="12">
      <c r="D36" s="26"/>
      <c r="E36" s="26"/>
      <c r="F36" s="26"/>
      <c r="G36" s="26"/>
      <c r="H36" s="26"/>
      <c r="I36" s="26"/>
      <c r="J36" s="26"/>
      <c r="K36" s="26"/>
    </row>
    <row r="37" spans="2:11" ht="12">
      <c r="B37" s="3" t="s">
        <v>197</v>
      </c>
      <c r="C37" s="3" t="s">
        <v>215</v>
      </c>
      <c r="D37" s="26">
        <f>+'CF worksheet'!H39</f>
        <v>512</v>
      </c>
      <c r="E37" s="26"/>
      <c r="F37" s="26"/>
      <c r="G37" s="26"/>
      <c r="H37" s="26"/>
      <c r="I37" s="26"/>
      <c r="J37" s="26"/>
      <c r="K37" s="26"/>
    </row>
    <row r="38" spans="2:11" ht="12">
      <c r="B38" s="3" t="s">
        <v>44</v>
      </c>
      <c r="D38" s="26">
        <f>+'CF worksheet'!H40</f>
        <v>-27</v>
      </c>
      <c r="E38" s="27"/>
      <c r="F38" s="27"/>
      <c r="G38" s="27"/>
      <c r="H38" s="27"/>
      <c r="I38" s="27"/>
      <c r="J38" s="26"/>
      <c r="K38" s="26"/>
    </row>
    <row r="39" spans="1:11" ht="12">
      <c r="A39" s="3" t="s">
        <v>209</v>
      </c>
      <c r="D39" s="105">
        <f>SUM(D35:D38)</f>
        <v>485</v>
      </c>
      <c r="E39" s="27"/>
      <c r="F39" s="27"/>
      <c r="G39" s="27"/>
      <c r="H39" s="27"/>
      <c r="I39" s="27"/>
      <c r="J39" s="27"/>
      <c r="K39" s="27"/>
    </row>
    <row r="40" spans="4:11" ht="12">
      <c r="D40" s="26"/>
      <c r="E40" s="26"/>
      <c r="F40" s="26"/>
      <c r="G40" s="26"/>
      <c r="H40" s="26"/>
      <c r="I40" s="26"/>
      <c r="J40" s="26"/>
      <c r="K40" s="26"/>
    </row>
    <row r="41" spans="1:11" ht="12">
      <c r="A41" s="25" t="s">
        <v>211</v>
      </c>
      <c r="D41" s="27"/>
      <c r="E41" s="27"/>
      <c r="F41" s="27"/>
      <c r="G41" s="27"/>
      <c r="H41" s="27"/>
      <c r="I41" s="27"/>
      <c r="J41" s="27"/>
      <c r="K41" s="27"/>
    </row>
    <row r="42" spans="4:11" ht="12">
      <c r="D42" s="26"/>
      <c r="E42" s="26"/>
      <c r="F42" s="26"/>
      <c r="G42" s="26"/>
      <c r="H42" s="26"/>
      <c r="I42" s="26"/>
      <c r="J42" s="26"/>
      <c r="K42" s="26"/>
    </row>
    <row r="43" spans="2:11" ht="12">
      <c r="B43" s="3" t="s">
        <v>144</v>
      </c>
      <c r="D43" s="26">
        <f>+'CF worksheet'!H45</f>
        <v>-113</v>
      </c>
      <c r="E43" s="27"/>
      <c r="F43" s="27"/>
      <c r="G43" s="27"/>
      <c r="H43" s="27"/>
      <c r="I43" s="26"/>
      <c r="J43" s="26"/>
      <c r="K43" s="26"/>
    </row>
    <row r="44" spans="1:11" ht="12">
      <c r="A44" s="3" t="s">
        <v>212</v>
      </c>
      <c r="D44" s="105">
        <f>SUM(D41:D43)</f>
        <v>-113</v>
      </c>
      <c r="E44" s="26"/>
      <c r="F44" s="26"/>
      <c r="G44" s="26"/>
      <c r="H44" s="26"/>
      <c r="I44" s="26"/>
      <c r="J44" s="26"/>
      <c r="K44" s="26"/>
    </row>
    <row r="45" spans="4:11" ht="12">
      <c r="D45" s="27"/>
      <c r="E45" s="26"/>
      <c r="F45" s="26"/>
      <c r="G45" s="26"/>
      <c r="H45" s="26"/>
      <c r="I45" s="26"/>
      <c r="J45" s="26"/>
      <c r="K45" s="26"/>
    </row>
    <row r="46" spans="1:11" ht="12">
      <c r="A46" s="3" t="s">
        <v>203</v>
      </c>
      <c r="D46" s="27">
        <f>+'CF worksheet'!H50</f>
        <v>-34</v>
      </c>
      <c r="E46" s="26"/>
      <c r="F46" s="26"/>
      <c r="G46" s="26"/>
      <c r="H46" s="26"/>
      <c r="I46" s="26"/>
      <c r="J46" s="26"/>
      <c r="K46" s="26"/>
    </row>
    <row r="47" spans="4:11" ht="12">
      <c r="D47" s="26"/>
      <c r="E47" s="26"/>
      <c r="F47" s="26"/>
      <c r="G47" s="26"/>
      <c r="H47" s="26"/>
      <c r="I47" s="26"/>
      <c r="J47" s="26"/>
      <c r="K47" s="26"/>
    </row>
    <row r="48" spans="1:11" ht="15.75" customHeight="1">
      <c r="A48" s="25" t="s">
        <v>184</v>
      </c>
      <c r="D48" s="26">
        <f>D33+D39+D44+D46</f>
        <v>902.9999999999995</v>
      </c>
      <c r="E48" s="26"/>
      <c r="F48" s="26"/>
      <c r="G48" s="26"/>
      <c r="H48" s="26"/>
      <c r="I48" s="26"/>
      <c r="J48" s="26"/>
      <c r="K48" s="26"/>
    </row>
    <row r="49" spans="1:11" ht="15.75" customHeight="1">
      <c r="A49" s="25" t="s">
        <v>141</v>
      </c>
      <c r="D49" s="101" t="s">
        <v>151</v>
      </c>
      <c r="E49" s="26"/>
      <c r="F49" s="26"/>
      <c r="G49" s="26"/>
      <c r="H49" s="26"/>
      <c r="I49" s="26"/>
      <c r="J49" s="26"/>
      <c r="K49" s="26"/>
    </row>
    <row r="50" spans="1:11" ht="17.25" customHeight="1" thickBot="1">
      <c r="A50" s="25" t="s">
        <v>140</v>
      </c>
      <c r="D50" s="68">
        <f>SUM(D48:D49)</f>
        <v>902.9999999999995</v>
      </c>
      <c r="E50" s="27"/>
      <c r="F50" s="27"/>
      <c r="G50" s="27"/>
      <c r="H50" s="27"/>
      <c r="I50" s="27"/>
      <c r="J50" s="27"/>
      <c r="K50" s="27"/>
    </row>
    <row r="51" spans="3:11" ht="12.75" thickTop="1">
      <c r="C51" s="26"/>
      <c r="D51" s="26"/>
      <c r="E51" s="26"/>
      <c r="F51" s="26"/>
      <c r="G51" s="26"/>
      <c r="H51" s="26"/>
      <c r="I51" s="26"/>
      <c r="J51" s="26"/>
      <c r="K51" s="26"/>
    </row>
    <row r="52" spans="3:11" ht="12">
      <c r="C52" s="26"/>
      <c r="D52" s="26"/>
      <c r="E52" s="26"/>
      <c r="F52" s="26"/>
      <c r="G52" s="26"/>
      <c r="H52" s="26"/>
      <c r="I52" s="26"/>
      <c r="J52" s="26"/>
      <c r="K52" s="26"/>
    </row>
    <row r="53" spans="1:11" ht="12">
      <c r="A53" s="25" t="s">
        <v>213</v>
      </c>
      <c r="C53" s="26"/>
      <c r="D53" s="26"/>
      <c r="E53" s="26"/>
      <c r="F53" s="26"/>
      <c r="G53" s="26"/>
      <c r="H53" s="26"/>
      <c r="I53" s="26"/>
      <c r="J53" s="26"/>
      <c r="K53" s="26"/>
    </row>
    <row r="54" spans="2:11" ht="17.25" customHeight="1" thickBot="1">
      <c r="B54" s="3" t="s">
        <v>3</v>
      </c>
      <c r="C54" s="26"/>
      <c r="D54" s="68">
        <f>+D50</f>
        <v>902.9999999999995</v>
      </c>
      <c r="E54" s="26"/>
      <c r="F54" s="26"/>
      <c r="G54" s="26"/>
      <c r="H54" s="26"/>
      <c r="I54" s="26"/>
      <c r="J54" s="26"/>
      <c r="K54" s="26"/>
    </row>
    <row r="55" spans="3:11" ht="12.75" thickTop="1">
      <c r="C55" s="26"/>
      <c r="D55" s="26"/>
      <c r="E55" s="26"/>
      <c r="F55" s="26"/>
      <c r="G55" s="26"/>
      <c r="H55" s="26"/>
      <c r="I55" s="26"/>
      <c r="J55" s="26"/>
      <c r="K55" s="26"/>
    </row>
    <row r="56" spans="3:11" ht="12">
      <c r="C56" s="27"/>
      <c r="D56" s="27"/>
      <c r="E56" s="27"/>
      <c r="F56" s="27"/>
      <c r="G56" s="27"/>
      <c r="H56" s="27"/>
      <c r="I56" s="27"/>
      <c r="J56" s="27"/>
      <c r="K56" s="27"/>
    </row>
    <row r="57" spans="2:11" ht="12">
      <c r="B57" s="3" t="s">
        <v>198</v>
      </c>
      <c r="C57" s="27"/>
      <c r="D57" s="27"/>
      <c r="E57" s="27"/>
      <c r="F57" s="27"/>
      <c r="G57" s="27"/>
      <c r="H57" s="27"/>
      <c r="I57" s="27"/>
      <c r="J57" s="27"/>
      <c r="K57" s="27"/>
    </row>
    <row r="58" spans="3:11" ht="12">
      <c r="C58" s="26"/>
      <c r="D58" s="26"/>
      <c r="E58" s="26"/>
      <c r="F58" s="26"/>
      <c r="G58" s="26"/>
      <c r="H58" s="26"/>
      <c r="I58" s="26"/>
      <c r="J58" s="26"/>
      <c r="K58" s="26"/>
    </row>
    <row r="59" spans="3:11" ht="12">
      <c r="C59" s="26"/>
      <c r="D59" s="26"/>
      <c r="E59" s="26"/>
      <c r="F59" s="26"/>
      <c r="G59" s="26"/>
      <c r="H59" s="26"/>
      <c r="I59" s="26"/>
      <c r="J59" s="26"/>
      <c r="K59" s="26"/>
    </row>
    <row r="60" spans="3:11" ht="12">
      <c r="C60" s="26"/>
      <c r="D60" s="26"/>
      <c r="E60" s="26"/>
      <c r="F60" s="26"/>
      <c r="G60" s="26"/>
      <c r="H60" s="26"/>
      <c r="I60" s="26"/>
      <c r="J60" s="26"/>
      <c r="K60" s="26"/>
    </row>
    <row r="61" spans="1:11" s="25" customFormat="1" ht="12">
      <c r="A61" s="25" t="s">
        <v>215</v>
      </c>
      <c r="C61" s="27"/>
      <c r="D61" s="27"/>
      <c r="E61" s="27"/>
      <c r="F61" s="27"/>
      <c r="G61" s="27"/>
      <c r="H61" s="27"/>
      <c r="I61" s="27"/>
      <c r="J61" s="27"/>
      <c r="K61" s="27"/>
    </row>
    <row r="62" spans="1:11" s="25" customFormat="1" ht="12">
      <c r="A62" s="25" t="s">
        <v>197</v>
      </c>
      <c r="C62" s="27"/>
      <c r="D62" s="27"/>
      <c r="E62" s="27"/>
      <c r="F62" s="27"/>
      <c r="G62" s="27"/>
      <c r="H62" s="27"/>
      <c r="I62" s="27"/>
      <c r="J62" s="27"/>
      <c r="K62" s="27"/>
    </row>
    <row r="63" spans="1:11" ht="12">
      <c r="A63" s="3" t="s">
        <v>219</v>
      </c>
      <c r="C63" s="26"/>
      <c r="D63" s="26"/>
      <c r="E63" s="26"/>
      <c r="F63" s="26"/>
      <c r="G63" s="26"/>
      <c r="H63" s="26"/>
      <c r="I63" s="26"/>
      <c r="J63" s="26"/>
      <c r="K63" s="26"/>
    </row>
    <row r="64" spans="2:5" ht="12">
      <c r="B64" s="3" t="s">
        <v>216</v>
      </c>
      <c r="D64" s="60">
        <v>5072</v>
      </c>
      <c r="E64" s="60"/>
    </row>
    <row r="65" spans="2:5" ht="12">
      <c r="B65" s="3" t="s">
        <v>146</v>
      </c>
      <c r="D65" s="60">
        <v>986</v>
      </c>
      <c r="E65" s="60"/>
    </row>
    <row r="66" spans="2:5" ht="12">
      <c r="B66" s="3" t="s">
        <v>230</v>
      </c>
      <c r="D66" s="60">
        <f>152+994-739</f>
        <v>407</v>
      </c>
      <c r="E66" s="60"/>
    </row>
    <row r="67" spans="2:5" ht="12">
      <c r="B67" s="3" t="s">
        <v>169</v>
      </c>
      <c r="D67" s="60">
        <v>7674</v>
      </c>
      <c r="E67" s="60"/>
    </row>
    <row r="68" spans="2:5" ht="12">
      <c r="B68" s="3" t="s">
        <v>142</v>
      </c>
      <c r="D68" s="60">
        <v>623</v>
      </c>
      <c r="E68" s="60"/>
    </row>
    <row r="69" spans="2:5" ht="12">
      <c r="B69" s="3" t="s">
        <v>3</v>
      </c>
      <c r="D69" s="60">
        <v>512</v>
      </c>
      <c r="E69" s="60"/>
    </row>
    <row r="70" spans="2:5" ht="12">
      <c r="B70" s="3" t="s">
        <v>173</v>
      </c>
      <c r="D70" s="60">
        <v>-64</v>
      </c>
      <c r="E70" s="60"/>
    </row>
    <row r="71" spans="2:5" ht="12">
      <c r="B71" s="3" t="s">
        <v>182</v>
      </c>
      <c r="D71" s="60">
        <v>-800</v>
      </c>
      <c r="E71" s="60"/>
    </row>
    <row r="72" spans="2:5" ht="12">
      <c r="B72" s="3" t="s">
        <v>175</v>
      </c>
      <c r="D72" s="60">
        <v>-5234</v>
      </c>
      <c r="E72" s="26"/>
    </row>
    <row r="73" spans="2:5" ht="12">
      <c r="B73" s="3" t="s">
        <v>144</v>
      </c>
      <c r="D73" s="60">
        <v>-494</v>
      </c>
      <c r="E73" s="26"/>
    </row>
    <row r="74" spans="2:5" ht="12">
      <c r="B74" s="3" t="s">
        <v>176</v>
      </c>
      <c r="D74" s="60">
        <v>-1357</v>
      </c>
      <c r="E74" s="26"/>
    </row>
    <row r="75" spans="2:5" ht="16.5" customHeight="1">
      <c r="B75" s="3" t="s">
        <v>236</v>
      </c>
      <c r="D75" s="106">
        <f>SUM(D64:D74)</f>
        <v>7325</v>
      </c>
      <c r="E75" s="26"/>
    </row>
    <row r="76" spans="2:5" ht="15.75" customHeight="1">
      <c r="B76" s="3" t="s">
        <v>217</v>
      </c>
      <c r="D76" s="60">
        <v>-1717</v>
      </c>
      <c r="E76" s="26"/>
    </row>
    <row r="77" spans="2:5" ht="16.5" customHeight="1" thickBot="1">
      <c r="B77" s="3" t="s">
        <v>246</v>
      </c>
      <c r="D77" s="62">
        <f>SUM(D75:D76)</f>
        <v>5608</v>
      </c>
      <c r="E77" s="26"/>
    </row>
    <row r="78" spans="4:5" ht="16.5" customHeight="1" thickTop="1">
      <c r="D78" s="26"/>
      <c r="E78" s="26"/>
    </row>
    <row r="79" spans="2:5" ht="12">
      <c r="B79" s="3" t="s">
        <v>241</v>
      </c>
      <c r="D79" s="60"/>
      <c r="E79" s="17"/>
    </row>
    <row r="80" spans="2:5" ht="12">
      <c r="B80" s="3" t="s">
        <v>218</v>
      </c>
      <c r="D80" s="60">
        <v>5604</v>
      </c>
      <c r="E80" s="26"/>
    </row>
    <row r="81" spans="2:5" ht="12">
      <c r="B81" s="3" t="s">
        <v>220</v>
      </c>
      <c r="D81" s="60">
        <v>4</v>
      </c>
      <c r="E81" s="26"/>
    </row>
    <row r="82" spans="2:5" ht="14.25" customHeight="1" thickBot="1">
      <c r="B82" s="3" t="s">
        <v>240</v>
      </c>
      <c r="D82" s="120">
        <f>SUM(D80:D81)</f>
        <v>5608</v>
      </c>
      <c r="E82" s="112"/>
    </row>
    <row r="83" ht="12.75" thickTop="1">
      <c r="E83" s="17"/>
    </row>
    <row r="84" spans="2:5" ht="12.75" thickBot="1">
      <c r="B84" s="3" t="s">
        <v>221</v>
      </c>
      <c r="D84" s="107">
        <f>+D69</f>
        <v>512</v>
      </c>
      <c r="E84" s="17"/>
    </row>
    <row r="85" ht="12.75" thickTop="1"/>
    <row r="87" spans="1:5" s="1" customFormat="1" ht="12">
      <c r="A87" s="1" t="s">
        <v>222</v>
      </c>
      <c r="B87" s="5"/>
      <c r="C87" s="11"/>
      <c r="E87" s="3"/>
    </row>
    <row r="88" spans="1:5" s="1" customFormat="1" ht="12">
      <c r="A88" s="1" t="s">
        <v>243</v>
      </c>
      <c r="B88" s="5"/>
      <c r="C88" s="11"/>
      <c r="E88" s="3"/>
    </row>
  </sheetData>
  <mergeCells count="6">
    <mergeCell ref="A6:D6"/>
    <mergeCell ref="A1:D1"/>
    <mergeCell ref="A2:D2"/>
    <mergeCell ref="A5:D5"/>
    <mergeCell ref="A3:D3"/>
    <mergeCell ref="A4:D4"/>
  </mergeCells>
  <printOptions/>
  <pageMargins left="0.984251968503937" right="0.3937007874015748" top="0.7874015748031497" bottom="0.7874015748031497" header="0.5118110236220472" footer="0.5118110236220472"/>
  <pageSetup horizontalDpi="600" verticalDpi="600" orientation="portrait" paperSize="9" r:id="rId1"/>
  <rowBreaks count="1" manualBreakCount="1">
    <brk id="59" max="3" man="1"/>
  </rowBreaks>
</worksheet>
</file>

<file path=xl/worksheets/sheet6.xml><?xml version="1.0" encoding="utf-8"?>
<worksheet xmlns="http://schemas.openxmlformats.org/spreadsheetml/2006/main" xmlns:r="http://schemas.openxmlformats.org/officeDocument/2006/relationships">
  <dimension ref="A1:M227"/>
  <sheetViews>
    <sheetView view="pageBreakPreview" zoomScaleSheetLayoutView="100" workbookViewId="0" topLeftCell="A150">
      <selection activeCell="O47" sqref="O47"/>
    </sheetView>
  </sheetViews>
  <sheetFormatPr defaultColWidth="9.140625" defaultRowHeight="12.75"/>
  <cols>
    <col min="1" max="1" width="4.421875" style="1" customWidth="1"/>
    <col min="2" max="2" width="3.7109375" style="1" customWidth="1"/>
    <col min="3" max="3" width="4.00390625" style="1" customWidth="1"/>
    <col min="4" max="9" width="8.7109375" style="1" customWidth="1"/>
    <col min="10" max="10" width="9.8515625" style="1" customWidth="1"/>
    <col min="11" max="12" width="8.7109375" style="1" customWidth="1"/>
    <col min="13" max="16384" width="9.140625" style="1" customWidth="1"/>
  </cols>
  <sheetData>
    <row r="1" spans="1:12" ht="12">
      <c r="A1" s="154" t="s">
        <v>119</v>
      </c>
      <c r="B1" s="154"/>
      <c r="C1" s="154"/>
      <c r="D1" s="154"/>
      <c r="E1" s="154"/>
      <c r="F1" s="155"/>
      <c r="G1" s="155"/>
      <c r="H1" s="155"/>
      <c r="I1" s="155"/>
      <c r="J1" s="155"/>
      <c r="K1" s="155"/>
      <c r="L1" s="155"/>
    </row>
    <row r="2" spans="1:12" ht="12">
      <c r="A2" s="156" t="s">
        <v>0</v>
      </c>
      <c r="B2" s="156"/>
      <c r="C2" s="156"/>
      <c r="D2" s="156"/>
      <c r="E2" s="156"/>
      <c r="F2" s="157"/>
      <c r="G2" s="157"/>
      <c r="H2" s="157"/>
      <c r="I2" s="157"/>
      <c r="J2" s="157"/>
      <c r="K2" s="157"/>
      <c r="L2" s="157"/>
    </row>
    <row r="3" spans="1:12" ht="12">
      <c r="A3" s="169"/>
      <c r="B3" s="169"/>
      <c r="C3" s="169"/>
      <c r="D3" s="169"/>
      <c r="E3" s="169"/>
      <c r="F3" s="170"/>
      <c r="G3" s="170"/>
      <c r="H3" s="170"/>
      <c r="I3" s="170"/>
      <c r="J3" s="170"/>
      <c r="K3" s="170"/>
      <c r="L3" s="170"/>
    </row>
    <row r="4" spans="1:12" ht="12">
      <c r="A4" s="154" t="s">
        <v>120</v>
      </c>
      <c r="B4" s="154"/>
      <c r="C4" s="154"/>
      <c r="D4" s="154"/>
      <c r="E4" s="154"/>
      <c r="F4" s="155"/>
      <c r="G4" s="155"/>
      <c r="H4" s="155"/>
      <c r="I4" s="155"/>
      <c r="J4" s="155"/>
      <c r="K4" s="155"/>
      <c r="L4" s="155"/>
    </row>
    <row r="5" spans="1:12" s="3" customFormat="1" ht="12">
      <c r="A5" s="171"/>
      <c r="B5" s="171"/>
      <c r="C5" s="171"/>
      <c r="D5" s="171"/>
      <c r="E5" s="171"/>
      <c r="F5" s="172"/>
      <c r="G5" s="172"/>
      <c r="H5" s="172"/>
      <c r="I5" s="172"/>
      <c r="J5" s="172"/>
      <c r="K5" s="172"/>
      <c r="L5" s="172"/>
    </row>
    <row r="6" spans="1:12" ht="12">
      <c r="A6" s="30"/>
      <c r="B6" s="30"/>
      <c r="C6" s="30"/>
      <c r="D6" s="30"/>
      <c r="E6" s="30"/>
      <c r="F6" s="30"/>
      <c r="G6" s="30"/>
      <c r="H6" s="30"/>
      <c r="I6" s="30"/>
      <c r="J6" s="30"/>
      <c r="K6" s="30"/>
      <c r="L6" s="30"/>
    </row>
    <row r="7" spans="1:12" ht="12">
      <c r="A7" s="40" t="s">
        <v>47</v>
      </c>
      <c r="B7" s="31" t="s">
        <v>48</v>
      </c>
      <c r="C7" s="30"/>
      <c r="D7" s="30"/>
      <c r="E7" s="30"/>
      <c r="F7" s="30"/>
      <c r="G7" s="30"/>
      <c r="H7" s="30"/>
      <c r="I7" s="30"/>
      <c r="J7" s="30"/>
      <c r="K7" s="30"/>
      <c r="L7" s="30"/>
    </row>
    <row r="8" spans="1:12" ht="12">
      <c r="A8" s="39"/>
      <c r="B8" s="30"/>
      <c r="C8" s="38"/>
      <c r="D8" s="30"/>
      <c r="E8" s="38"/>
      <c r="F8" s="30"/>
      <c r="G8" s="30"/>
      <c r="H8" s="30"/>
      <c r="I8" s="30"/>
      <c r="J8" s="30"/>
      <c r="K8" s="30"/>
      <c r="L8" s="30"/>
    </row>
    <row r="9" spans="1:12" ht="12">
      <c r="A9" s="40" t="s">
        <v>49</v>
      </c>
      <c r="B9" s="31" t="s">
        <v>50</v>
      </c>
      <c r="C9" s="38"/>
      <c r="D9" s="30"/>
      <c r="E9" s="38"/>
      <c r="F9" s="30"/>
      <c r="G9" s="30"/>
      <c r="H9" s="30"/>
      <c r="I9" s="30"/>
      <c r="J9" s="30"/>
      <c r="K9" s="30"/>
      <c r="L9" s="30"/>
    </row>
    <row r="10" spans="1:12" ht="12">
      <c r="A10" s="40"/>
      <c r="B10" s="31"/>
      <c r="C10" s="38"/>
      <c r="D10" s="30"/>
      <c r="E10" s="38"/>
      <c r="F10" s="30"/>
      <c r="G10" s="30"/>
      <c r="H10" s="30"/>
      <c r="I10" s="30"/>
      <c r="J10" s="30"/>
      <c r="K10" s="30"/>
      <c r="L10" s="30"/>
    </row>
    <row r="11" spans="1:12" ht="12">
      <c r="A11" s="40"/>
      <c r="B11" s="150" t="s">
        <v>248</v>
      </c>
      <c r="C11" s="151"/>
      <c r="D11" s="151"/>
      <c r="E11" s="151"/>
      <c r="F11" s="151"/>
      <c r="G11" s="151"/>
      <c r="H11" s="151"/>
      <c r="I11" s="151"/>
      <c r="J11" s="151"/>
      <c r="K11" s="151"/>
      <c r="L11" s="151"/>
    </row>
    <row r="12" spans="1:12" ht="12">
      <c r="A12" s="40"/>
      <c r="B12" s="151"/>
      <c r="C12" s="151"/>
      <c r="D12" s="151"/>
      <c r="E12" s="151"/>
      <c r="F12" s="151"/>
      <c r="G12" s="151"/>
      <c r="H12" s="151"/>
      <c r="I12" s="151"/>
      <c r="J12" s="151"/>
      <c r="K12" s="151"/>
      <c r="L12" s="151"/>
    </row>
    <row r="13" spans="1:12" ht="12">
      <c r="A13" s="40"/>
      <c r="B13" s="151"/>
      <c r="C13" s="151"/>
      <c r="D13" s="151"/>
      <c r="E13" s="151"/>
      <c r="F13" s="151"/>
      <c r="G13" s="151"/>
      <c r="H13" s="151"/>
      <c r="I13" s="151"/>
      <c r="J13" s="151"/>
      <c r="K13" s="151"/>
      <c r="L13" s="151"/>
    </row>
    <row r="14" spans="1:12" ht="12">
      <c r="A14" s="40"/>
      <c r="B14" s="151"/>
      <c r="C14" s="151"/>
      <c r="D14" s="151"/>
      <c r="E14" s="151"/>
      <c r="F14" s="151"/>
      <c r="G14" s="151"/>
      <c r="H14" s="151"/>
      <c r="I14" s="151"/>
      <c r="J14" s="151"/>
      <c r="K14" s="151"/>
      <c r="L14" s="151"/>
    </row>
    <row r="15" spans="1:12" ht="12" customHeight="1">
      <c r="A15" s="39"/>
      <c r="B15" s="38"/>
      <c r="C15" s="38"/>
      <c r="D15" s="38"/>
      <c r="E15" s="38"/>
      <c r="F15" s="38"/>
      <c r="G15" s="38"/>
      <c r="H15" s="38"/>
      <c r="I15" s="38"/>
      <c r="J15" s="38"/>
      <c r="K15" s="38"/>
      <c r="L15" s="38"/>
    </row>
    <row r="16" spans="1:12" ht="12" customHeight="1">
      <c r="A16" s="39"/>
      <c r="B16" s="163" t="s">
        <v>250</v>
      </c>
      <c r="C16" s="163"/>
      <c r="D16" s="163"/>
      <c r="E16" s="163"/>
      <c r="F16" s="163"/>
      <c r="G16" s="163"/>
      <c r="H16" s="163"/>
      <c r="I16" s="163"/>
      <c r="J16" s="163"/>
      <c r="K16" s="163"/>
      <c r="L16" s="163"/>
    </row>
    <row r="17" spans="1:12" ht="12" customHeight="1">
      <c r="A17" s="39"/>
      <c r="B17" s="163"/>
      <c r="C17" s="163"/>
      <c r="D17" s="163"/>
      <c r="E17" s="163"/>
      <c r="F17" s="163"/>
      <c r="G17" s="163"/>
      <c r="H17" s="163"/>
      <c r="I17" s="163"/>
      <c r="J17" s="163"/>
      <c r="K17" s="163"/>
      <c r="L17" s="163"/>
    </row>
    <row r="18" spans="1:12" ht="12" customHeight="1">
      <c r="A18" s="39"/>
      <c r="B18" s="38"/>
      <c r="C18" s="38"/>
      <c r="D18" s="38"/>
      <c r="E18" s="38"/>
      <c r="F18" s="38"/>
      <c r="G18" s="38"/>
      <c r="H18" s="38"/>
      <c r="I18" s="38"/>
      <c r="J18" s="38"/>
      <c r="K18" s="38"/>
      <c r="L18" s="38"/>
    </row>
    <row r="19" spans="1:12" ht="12" customHeight="1">
      <c r="A19" s="39"/>
      <c r="B19" s="163" t="s">
        <v>251</v>
      </c>
      <c r="C19" s="163"/>
      <c r="D19" s="163"/>
      <c r="E19" s="163"/>
      <c r="F19" s="163"/>
      <c r="G19" s="163"/>
      <c r="H19" s="163"/>
      <c r="I19" s="163"/>
      <c r="J19" s="163"/>
      <c r="K19" s="163"/>
      <c r="L19" s="163"/>
    </row>
    <row r="20" spans="1:12" ht="12" customHeight="1">
      <c r="A20" s="39"/>
      <c r="B20" s="163"/>
      <c r="C20" s="163"/>
      <c r="D20" s="163"/>
      <c r="E20" s="163"/>
      <c r="F20" s="163"/>
      <c r="G20" s="163"/>
      <c r="H20" s="163"/>
      <c r="I20" s="163"/>
      <c r="J20" s="163"/>
      <c r="K20" s="163"/>
      <c r="L20" s="163"/>
    </row>
    <row r="21" spans="1:12" ht="12" customHeight="1">
      <c r="A21" s="39"/>
      <c r="B21" s="163"/>
      <c r="C21" s="163"/>
      <c r="D21" s="163"/>
      <c r="E21" s="163"/>
      <c r="F21" s="163"/>
      <c r="G21" s="163"/>
      <c r="H21" s="163"/>
      <c r="I21" s="163"/>
      <c r="J21" s="163"/>
      <c r="K21" s="163"/>
      <c r="L21" s="163"/>
    </row>
    <row r="22" spans="1:12" ht="12" customHeight="1">
      <c r="A22" s="39"/>
      <c r="B22" s="119" t="s">
        <v>237</v>
      </c>
      <c r="C22" s="114"/>
      <c r="D22" s="114"/>
      <c r="E22" s="114"/>
      <c r="F22" s="114"/>
      <c r="G22" s="114"/>
      <c r="H22" s="114"/>
      <c r="I22" s="114"/>
      <c r="J22" s="114"/>
      <c r="K22" s="114"/>
      <c r="L22" s="114"/>
    </row>
    <row r="23" spans="1:12" ht="12" customHeight="1">
      <c r="A23" s="39"/>
      <c r="B23" s="114"/>
      <c r="C23" s="114"/>
      <c r="D23" s="114"/>
      <c r="E23" s="114"/>
      <c r="F23" s="114"/>
      <c r="G23" s="114"/>
      <c r="H23" s="114"/>
      <c r="I23" s="114"/>
      <c r="J23" s="114"/>
      <c r="K23" s="114"/>
      <c r="L23" s="114"/>
    </row>
    <row r="24" spans="1:12" ht="12">
      <c r="A24" s="39"/>
      <c r="B24" s="30"/>
      <c r="C24" s="30"/>
      <c r="D24" s="30"/>
      <c r="E24" s="30"/>
      <c r="F24" s="30"/>
      <c r="G24" s="30"/>
      <c r="H24" s="30"/>
      <c r="I24" s="30"/>
      <c r="J24" s="30"/>
      <c r="K24" s="30"/>
      <c r="L24" s="30"/>
    </row>
    <row r="25" spans="1:12" ht="12">
      <c r="A25" s="40" t="s">
        <v>51</v>
      </c>
      <c r="B25" s="31" t="s">
        <v>52</v>
      </c>
      <c r="C25" s="30"/>
      <c r="D25" s="30"/>
      <c r="E25" s="30"/>
      <c r="F25" s="30"/>
      <c r="G25" s="30"/>
      <c r="H25" s="30"/>
      <c r="I25" s="30"/>
      <c r="J25" s="30"/>
      <c r="K25" s="30"/>
      <c r="L25" s="30"/>
    </row>
    <row r="26" spans="1:12" ht="12">
      <c r="A26" s="39"/>
      <c r="B26" s="30" t="s">
        <v>53</v>
      </c>
      <c r="C26" s="30"/>
      <c r="D26" s="30"/>
      <c r="E26" s="30"/>
      <c r="F26" s="30"/>
      <c r="G26" s="30"/>
      <c r="H26" s="30"/>
      <c r="I26" s="30"/>
      <c r="J26" s="30"/>
      <c r="K26" s="30"/>
      <c r="L26" s="30"/>
    </row>
    <row r="27" spans="1:12" ht="12">
      <c r="A27" s="39"/>
      <c r="B27" s="30"/>
      <c r="C27" s="30"/>
      <c r="D27" s="30"/>
      <c r="E27" s="30"/>
      <c r="F27" s="30"/>
      <c r="G27" s="30"/>
      <c r="H27" s="30"/>
      <c r="I27" s="30"/>
      <c r="J27" s="30"/>
      <c r="K27" s="30"/>
      <c r="L27" s="30"/>
    </row>
    <row r="28" spans="1:12" ht="12">
      <c r="A28" s="40" t="s">
        <v>54</v>
      </c>
      <c r="B28" s="31" t="s">
        <v>55</v>
      </c>
      <c r="C28" s="30"/>
      <c r="D28" s="30"/>
      <c r="E28" s="30"/>
      <c r="F28" s="30"/>
      <c r="G28" s="30"/>
      <c r="H28" s="30"/>
      <c r="I28" s="30"/>
      <c r="J28" s="30"/>
      <c r="K28" s="30"/>
      <c r="L28" s="30"/>
    </row>
    <row r="29" spans="1:12" ht="12">
      <c r="A29" s="39"/>
      <c r="B29" s="30" t="s">
        <v>56</v>
      </c>
      <c r="C29" s="30"/>
      <c r="D29" s="30"/>
      <c r="E29" s="30"/>
      <c r="F29" s="30"/>
      <c r="G29" s="30"/>
      <c r="H29" s="30"/>
      <c r="I29" s="30"/>
      <c r="J29" s="30"/>
      <c r="K29" s="30"/>
      <c r="L29" s="30"/>
    </row>
    <row r="30" spans="1:12" ht="12">
      <c r="A30" s="39"/>
      <c r="B30" s="30"/>
      <c r="C30" s="30"/>
      <c r="D30" s="30"/>
      <c r="E30" s="30"/>
      <c r="F30" s="30"/>
      <c r="G30" s="30"/>
      <c r="H30" s="30"/>
      <c r="I30" s="30"/>
      <c r="J30" s="30"/>
      <c r="K30" s="30"/>
      <c r="L30" s="30"/>
    </row>
    <row r="31" spans="1:12" ht="12">
      <c r="A31" s="40" t="s">
        <v>57</v>
      </c>
      <c r="B31" s="31" t="s">
        <v>58</v>
      </c>
      <c r="C31" s="30"/>
      <c r="D31" s="30"/>
      <c r="E31" s="30"/>
      <c r="F31" s="30"/>
      <c r="G31" s="30"/>
      <c r="H31" s="30"/>
      <c r="I31" s="30"/>
      <c r="J31" s="30"/>
      <c r="K31" s="30"/>
      <c r="L31" s="30"/>
    </row>
    <row r="32" spans="1:12" ht="12">
      <c r="A32" s="39"/>
      <c r="B32" s="164" t="s">
        <v>186</v>
      </c>
      <c r="C32" s="164"/>
      <c r="D32" s="164"/>
      <c r="E32" s="164"/>
      <c r="F32" s="164"/>
      <c r="G32" s="164"/>
      <c r="H32" s="164"/>
      <c r="I32" s="164"/>
      <c r="J32" s="164"/>
      <c r="K32" s="164"/>
      <c r="L32" s="164"/>
    </row>
    <row r="33" spans="1:12" ht="12">
      <c r="A33" s="39"/>
      <c r="B33" s="164"/>
      <c r="C33" s="164"/>
      <c r="D33" s="164"/>
      <c r="E33" s="164"/>
      <c r="F33" s="164"/>
      <c r="G33" s="164"/>
      <c r="H33" s="164"/>
      <c r="I33" s="164"/>
      <c r="J33" s="164"/>
      <c r="K33" s="164"/>
      <c r="L33" s="164"/>
    </row>
    <row r="34" spans="1:12" ht="12">
      <c r="A34" s="39"/>
      <c r="B34" s="30"/>
      <c r="C34" s="30"/>
      <c r="D34" s="30"/>
      <c r="E34" s="30"/>
      <c r="F34" s="30"/>
      <c r="G34" s="30"/>
      <c r="H34" s="30"/>
      <c r="I34" s="30"/>
      <c r="J34" s="30"/>
      <c r="K34" s="30"/>
      <c r="L34" s="30"/>
    </row>
    <row r="35" spans="1:12" ht="12">
      <c r="A35" s="40" t="s">
        <v>59</v>
      </c>
      <c r="B35" s="31" t="s">
        <v>60</v>
      </c>
      <c r="C35" s="30"/>
      <c r="D35" s="30"/>
      <c r="E35" s="30"/>
      <c r="F35" s="30"/>
      <c r="G35" s="30"/>
      <c r="H35" s="30"/>
      <c r="I35" s="30"/>
      <c r="J35" s="30"/>
      <c r="K35" s="30"/>
      <c r="L35" s="30"/>
    </row>
    <row r="36" spans="1:12" ht="12">
      <c r="A36" s="39"/>
      <c r="B36" s="164" t="s">
        <v>187</v>
      </c>
      <c r="C36" s="164"/>
      <c r="D36" s="164"/>
      <c r="E36" s="164"/>
      <c r="F36" s="164"/>
      <c r="G36" s="164"/>
      <c r="H36" s="164"/>
      <c r="I36" s="164"/>
      <c r="J36" s="164"/>
      <c r="K36" s="164"/>
      <c r="L36" s="164"/>
    </row>
    <row r="37" spans="1:12" ht="12">
      <c r="A37" s="39"/>
      <c r="B37" s="164"/>
      <c r="C37" s="164"/>
      <c r="D37" s="164"/>
      <c r="E37" s="164"/>
      <c r="F37" s="164"/>
      <c r="G37" s="164"/>
      <c r="H37" s="164"/>
      <c r="I37" s="164"/>
      <c r="J37" s="164"/>
      <c r="K37" s="164"/>
      <c r="L37" s="164"/>
    </row>
    <row r="38" spans="1:12" ht="12">
      <c r="A38" s="39"/>
      <c r="B38" s="30"/>
      <c r="C38" s="30"/>
      <c r="D38" s="30"/>
      <c r="E38" s="30"/>
      <c r="F38" s="30"/>
      <c r="G38" s="30"/>
      <c r="H38" s="30"/>
      <c r="I38" s="30"/>
      <c r="J38" s="30"/>
      <c r="K38" s="30"/>
      <c r="L38" s="30"/>
    </row>
    <row r="39" spans="1:12" ht="12">
      <c r="A39" s="40" t="s">
        <v>61</v>
      </c>
      <c r="B39" s="31" t="s">
        <v>62</v>
      </c>
      <c r="C39" s="30"/>
      <c r="D39" s="30"/>
      <c r="E39" s="30"/>
      <c r="F39" s="30"/>
      <c r="G39" s="30"/>
      <c r="H39" s="30"/>
      <c r="I39" s="30"/>
      <c r="J39" s="30"/>
      <c r="K39" s="30"/>
      <c r="L39" s="30"/>
    </row>
    <row r="40" spans="1:12" ht="12">
      <c r="A40" s="39"/>
      <c r="B40" s="163" t="s">
        <v>152</v>
      </c>
      <c r="C40" s="163"/>
      <c r="D40" s="163"/>
      <c r="E40" s="163"/>
      <c r="F40" s="163"/>
      <c r="G40" s="163"/>
      <c r="H40" s="163"/>
      <c r="I40" s="163"/>
      <c r="J40" s="163"/>
      <c r="K40" s="163"/>
      <c r="L40" s="163"/>
    </row>
    <row r="41" spans="1:12" ht="12">
      <c r="A41" s="39"/>
      <c r="B41" s="163"/>
      <c r="C41" s="163"/>
      <c r="D41" s="163"/>
      <c r="E41" s="163"/>
      <c r="F41" s="163"/>
      <c r="G41" s="163"/>
      <c r="H41" s="163"/>
      <c r="I41" s="163"/>
      <c r="J41" s="163"/>
      <c r="K41" s="163"/>
      <c r="L41" s="163"/>
    </row>
    <row r="42" spans="1:12" ht="12">
      <c r="A42" s="39"/>
      <c r="B42" s="166"/>
      <c r="C42" s="166"/>
      <c r="D42" s="166"/>
      <c r="E42" s="166"/>
      <c r="F42" s="166"/>
      <c r="G42" s="166"/>
      <c r="H42" s="166"/>
      <c r="I42" s="166"/>
      <c r="J42" s="166"/>
      <c r="K42" s="166"/>
      <c r="L42" s="166"/>
    </row>
    <row r="43" spans="1:12" ht="10.5" customHeight="1">
      <c r="A43" s="39"/>
      <c r="B43" s="87"/>
      <c r="C43" s="87"/>
      <c r="D43" s="87"/>
      <c r="E43" s="87"/>
      <c r="F43" s="87"/>
      <c r="G43" s="87"/>
      <c r="H43" s="87"/>
      <c r="I43" s="87"/>
      <c r="J43" s="87"/>
      <c r="K43" s="87"/>
      <c r="L43" s="87"/>
    </row>
    <row r="44" spans="1:12" ht="12">
      <c r="A44" s="39"/>
      <c r="B44" s="87"/>
      <c r="C44" s="138" t="s">
        <v>271</v>
      </c>
      <c r="D44" s="87"/>
      <c r="E44" s="87"/>
      <c r="F44" s="87"/>
      <c r="G44" s="87"/>
      <c r="H44" s="87"/>
      <c r="I44" s="87"/>
      <c r="J44" s="87"/>
      <c r="K44" s="87"/>
      <c r="L44" s="87"/>
    </row>
    <row r="45" spans="1:12" ht="12">
      <c r="A45" s="39"/>
      <c r="B45" s="87"/>
      <c r="C45" s="167" t="s">
        <v>266</v>
      </c>
      <c r="D45" s="167"/>
      <c r="E45" s="167"/>
      <c r="F45" s="167"/>
      <c r="G45" s="167"/>
      <c r="H45" s="167"/>
      <c r="I45" s="167"/>
      <c r="J45" s="167"/>
      <c r="K45" s="167"/>
      <c r="L45" s="167"/>
    </row>
    <row r="46" spans="1:12" ht="12">
      <c r="A46" s="39"/>
      <c r="B46" s="87"/>
      <c r="C46" s="167"/>
      <c r="D46" s="167"/>
      <c r="E46" s="167"/>
      <c r="F46" s="167"/>
      <c r="G46" s="167"/>
      <c r="H46" s="167"/>
      <c r="I46" s="167"/>
      <c r="J46" s="167"/>
      <c r="K46" s="167"/>
      <c r="L46" s="167"/>
    </row>
    <row r="47" spans="1:12" ht="12">
      <c r="A47" s="39"/>
      <c r="B47" s="87"/>
      <c r="C47" s="167"/>
      <c r="D47" s="167"/>
      <c r="E47" s="167"/>
      <c r="F47" s="167"/>
      <c r="G47" s="167"/>
      <c r="H47" s="167"/>
      <c r="I47" s="167"/>
      <c r="J47" s="167"/>
      <c r="K47" s="167"/>
      <c r="L47" s="167"/>
    </row>
    <row r="48" spans="1:12" ht="12">
      <c r="A48" s="39"/>
      <c r="B48" s="87"/>
      <c r="C48" s="168"/>
      <c r="D48" s="168"/>
      <c r="E48" s="168"/>
      <c r="F48" s="168"/>
      <c r="G48" s="168"/>
      <c r="H48" s="168"/>
      <c r="I48" s="168"/>
      <c r="J48" s="168"/>
      <c r="K48" s="168"/>
      <c r="L48" s="168"/>
    </row>
    <row r="49" spans="1:12" ht="12">
      <c r="A49" s="39"/>
      <c r="B49" s="87"/>
      <c r="C49" s="139"/>
      <c r="D49" s="139"/>
      <c r="E49" s="139"/>
      <c r="F49" s="139"/>
      <c r="G49" s="139"/>
      <c r="H49" s="139"/>
      <c r="I49" s="139"/>
      <c r="J49" s="139"/>
      <c r="K49" s="139"/>
      <c r="L49" s="139"/>
    </row>
    <row r="50" spans="1:12" ht="12">
      <c r="A50" s="39"/>
      <c r="B50" s="87"/>
      <c r="C50" s="141" t="s">
        <v>287</v>
      </c>
      <c r="D50" s="139"/>
      <c r="E50" s="139"/>
      <c r="F50" s="139"/>
      <c r="G50" s="139"/>
      <c r="H50" s="139"/>
      <c r="I50" s="139"/>
      <c r="J50" s="139"/>
      <c r="K50" s="139"/>
      <c r="L50" s="139"/>
    </row>
    <row r="51" spans="1:12" ht="12">
      <c r="A51" s="39"/>
      <c r="B51" s="87"/>
      <c r="C51" s="161" t="s">
        <v>288</v>
      </c>
      <c r="D51" s="162"/>
      <c r="E51" s="162"/>
      <c r="F51" s="162"/>
      <c r="G51" s="162"/>
      <c r="H51" s="162"/>
      <c r="I51" s="162"/>
      <c r="J51" s="162"/>
      <c r="K51" s="162"/>
      <c r="L51" s="162"/>
    </row>
    <row r="52" spans="1:12" ht="12">
      <c r="A52" s="39"/>
      <c r="B52" s="87"/>
      <c r="C52" s="162"/>
      <c r="D52" s="162"/>
      <c r="E52" s="162"/>
      <c r="F52" s="162"/>
      <c r="G52" s="162"/>
      <c r="H52" s="162"/>
      <c r="I52" s="162"/>
      <c r="J52" s="162"/>
      <c r="K52" s="162"/>
      <c r="L52" s="162"/>
    </row>
    <row r="53" spans="1:12" ht="12">
      <c r="A53" s="39"/>
      <c r="B53" s="87"/>
      <c r="C53" s="162"/>
      <c r="D53" s="162"/>
      <c r="E53" s="162"/>
      <c r="F53" s="162"/>
      <c r="G53" s="162"/>
      <c r="H53" s="162"/>
      <c r="I53" s="162"/>
      <c r="J53" s="162"/>
      <c r="K53" s="162"/>
      <c r="L53" s="162"/>
    </row>
    <row r="54" spans="1:12" ht="12">
      <c r="A54" s="39"/>
      <c r="B54" s="87"/>
      <c r="C54" s="162"/>
      <c r="D54" s="162"/>
      <c r="E54" s="162"/>
      <c r="F54" s="162"/>
      <c r="G54" s="162"/>
      <c r="H54" s="162"/>
      <c r="I54" s="162"/>
      <c r="J54" s="162"/>
      <c r="K54" s="162"/>
      <c r="L54" s="162"/>
    </row>
    <row r="55" spans="1:12" ht="12">
      <c r="A55" s="39"/>
      <c r="B55" s="87"/>
      <c r="C55" s="162"/>
      <c r="D55" s="162"/>
      <c r="E55" s="162"/>
      <c r="F55" s="162"/>
      <c r="G55" s="162"/>
      <c r="H55" s="162"/>
      <c r="I55" s="162"/>
      <c r="J55" s="162"/>
      <c r="K55" s="162"/>
      <c r="L55" s="162"/>
    </row>
    <row r="56" spans="1:12" ht="12">
      <c r="A56" s="39"/>
      <c r="B56" s="87"/>
      <c r="C56" s="162"/>
      <c r="D56" s="162"/>
      <c r="E56" s="162"/>
      <c r="F56" s="162"/>
      <c r="G56" s="162"/>
      <c r="H56" s="162"/>
      <c r="I56" s="162"/>
      <c r="J56" s="162"/>
      <c r="K56" s="162"/>
      <c r="L56" s="162"/>
    </row>
    <row r="57" spans="1:12" ht="12">
      <c r="A57" s="39"/>
      <c r="B57" s="87"/>
      <c r="C57" s="162"/>
      <c r="D57" s="162"/>
      <c r="E57" s="162"/>
      <c r="F57" s="162"/>
      <c r="G57" s="162"/>
      <c r="H57" s="162"/>
      <c r="I57" s="162"/>
      <c r="J57" s="162"/>
      <c r="K57" s="162"/>
      <c r="L57" s="162"/>
    </row>
    <row r="58" spans="1:12" ht="10.5" customHeight="1">
      <c r="A58" s="39"/>
      <c r="B58" s="32"/>
      <c r="C58" s="33"/>
      <c r="D58" s="32"/>
      <c r="E58" s="32"/>
      <c r="F58" s="32"/>
      <c r="G58" s="32"/>
      <c r="H58" s="32"/>
      <c r="I58" s="32"/>
      <c r="J58" s="32"/>
      <c r="K58" s="32"/>
      <c r="L58" s="32"/>
    </row>
    <row r="59" spans="1:12" ht="12">
      <c r="A59" s="40" t="s">
        <v>63</v>
      </c>
      <c r="B59" s="31" t="s">
        <v>64</v>
      </c>
      <c r="C59" s="30"/>
      <c r="D59" s="30"/>
      <c r="E59" s="30"/>
      <c r="F59" s="30"/>
      <c r="G59" s="30"/>
      <c r="H59" s="30"/>
      <c r="I59" s="30"/>
      <c r="J59" s="30"/>
      <c r="K59" s="30"/>
      <c r="L59" s="30"/>
    </row>
    <row r="60" spans="1:12" ht="12">
      <c r="A60" s="40"/>
      <c r="B60" s="163" t="s">
        <v>65</v>
      </c>
      <c r="C60" s="163"/>
      <c r="D60" s="163"/>
      <c r="E60" s="163"/>
      <c r="F60" s="163"/>
      <c r="G60" s="163"/>
      <c r="H60" s="163"/>
      <c r="I60" s="163"/>
      <c r="J60" s="163"/>
      <c r="K60" s="163"/>
      <c r="L60" s="163"/>
    </row>
    <row r="61" spans="1:12" ht="12">
      <c r="A61" s="39"/>
      <c r="B61" s="30"/>
      <c r="C61" s="30"/>
      <c r="D61" s="30"/>
      <c r="E61" s="30"/>
      <c r="F61" s="30"/>
      <c r="G61" s="30"/>
      <c r="H61" s="30"/>
      <c r="I61" s="30"/>
      <c r="J61" s="30"/>
      <c r="K61" s="30"/>
      <c r="L61" s="30"/>
    </row>
    <row r="62" spans="1:12" ht="12">
      <c r="A62" s="40" t="s">
        <v>66</v>
      </c>
      <c r="B62" s="31" t="s">
        <v>67</v>
      </c>
      <c r="C62" s="30"/>
      <c r="D62" s="30"/>
      <c r="E62" s="30"/>
      <c r="F62" s="30"/>
      <c r="G62" s="30"/>
      <c r="H62" s="30"/>
      <c r="I62" s="30"/>
      <c r="J62" s="30"/>
      <c r="K62" s="30"/>
      <c r="L62" s="30"/>
    </row>
    <row r="63" spans="1:12" ht="12">
      <c r="A63" s="40"/>
      <c r="B63" s="150" t="s">
        <v>153</v>
      </c>
      <c r="C63" s="151"/>
      <c r="D63" s="151"/>
      <c r="E63" s="151"/>
      <c r="F63" s="151"/>
      <c r="G63" s="151"/>
      <c r="H63" s="151"/>
      <c r="I63" s="151"/>
      <c r="J63" s="151"/>
      <c r="K63" s="151"/>
      <c r="L63" s="151"/>
    </row>
    <row r="64" spans="1:12" ht="12">
      <c r="A64" s="40"/>
      <c r="B64" s="151"/>
      <c r="C64" s="151"/>
      <c r="D64" s="151"/>
      <c r="E64" s="151"/>
      <c r="F64" s="151"/>
      <c r="G64" s="151"/>
      <c r="H64" s="151"/>
      <c r="I64" s="151"/>
      <c r="J64" s="151"/>
      <c r="K64" s="151"/>
      <c r="L64" s="151"/>
    </row>
    <row r="65" spans="1:12" ht="12">
      <c r="A65" s="40"/>
      <c r="B65" s="151"/>
      <c r="C65" s="151"/>
      <c r="D65" s="151"/>
      <c r="E65" s="151"/>
      <c r="F65" s="151"/>
      <c r="G65" s="151"/>
      <c r="H65" s="151"/>
      <c r="I65" s="151"/>
      <c r="J65" s="151"/>
      <c r="K65" s="151"/>
      <c r="L65" s="151"/>
    </row>
    <row r="66" spans="1:12" ht="12.75" customHeight="1">
      <c r="A66" s="39"/>
      <c r="B66" s="165"/>
      <c r="C66" s="165"/>
      <c r="D66" s="165"/>
      <c r="E66" s="165"/>
      <c r="F66" s="165"/>
      <c r="G66" s="165"/>
      <c r="H66" s="165"/>
      <c r="I66" s="165"/>
      <c r="J66" s="165"/>
      <c r="K66" s="165"/>
      <c r="L66" s="165"/>
    </row>
    <row r="67" spans="1:12" ht="12.75" thickBot="1">
      <c r="A67" s="39"/>
      <c r="B67" s="34"/>
      <c r="C67" s="34"/>
      <c r="D67" s="34"/>
      <c r="E67" s="34"/>
      <c r="F67" s="34"/>
      <c r="G67" s="34"/>
      <c r="H67" s="34"/>
      <c r="I67" s="34"/>
      <c r="J67" s="34"/>
      <c r="K67" s="34"/>
      <c r="L67" s="34"/>
    </row>
    <row r="68" spans="1:12" ht="12">
      <c r="A68" s="39"/>
      <c r="B68" s="185" t="s">
        <v>154</v>
      </c>
      <c r="C68" s="186"/>
      <c r="D68" s="186"/>
      <c r="E68" s="186"/>
      <c r="F68" s="186"/>
      <c r="G68" s="186"/>
      <c r="H68" s="187"/>
      <c r="I68" s="194" t="s">
        <v>21</v>
      </c>
      <c r="J68" s="187"/>
      <c r="K68" s="196" t="s">
        <v>157</v>
      </c>
      <c r="L68" s="197"/>
    </row>
    <row r="69" spans="1:12" ht="12">
      <c r="A69" s="39"/>
      <c r="B69" s="188"/>
      <c r="C69" s="189"/>
      <c r="D69" s="189"/>
      <c r="E69" s="189"/>
      <c r="F69" s="189"/>
      <c r="G69" s="189"/>
      <c r="H69" s="190"/>
      <c r="I69" s="195"/>
      <c r="J69" s="190"/>
      <c r="K69" s="198"/>
      <c r="L69" s="199"/>
    </row>
    <row r="70" spans="1:12" ht="12">
      <c r="A70" s="39"/>
      <c r="B70" s="191"/>
      <c r="C70" s="192"/>
      <c r="D70" s="192"/>
      <c r="E70" s="192"/>
      <c r="F70" s="192"/>
      <c r="G70" s="192"/>
      <c r="H70" s="193"/>
      <c r="I70" s="200" t="s">
        <v>68</v>
      </c>
      <c r="J70" s="201"/>
      <c r="K70" s="202" t="s">
        <v>68</v>
      </c>
      <c r="L70" s="203"/>
    </row>
    <row r="71" spans="1:12" ht="12">
      <c r="A71" s="39"/>
      <c r="B71" s="152"/>
      <c r="C71" s="142"/>
      <c r="D71" s="142"/>
      <c r="E71" s="142"/>
      <c r="F71" s="142"/>
      <c r="G71" s="142"/>
      <c r="H71" s="143"/>
      <c r="I71" s="140"/>
      <c r="J71" s="182"/>
      <c r="K71" s="183"/>
      <c r="L71" s="184"/>
    </row>
    <row r="72" spans="1:12" ht="12">
      <c r="A72" s="39"/>
      <c r="B72" s="176" t="s">
        <v>155</v>
      </c>
      <c r="C72" s="177"/>
      <c r="D72" s="177"/>
      <c r="E72" s="177"/>
      <c r="F72" s="177"/>
      <c r="G72" s="177"/>
      <c r="H72" s="177"/>
      <c r="I72" s="178">
        <f>ROUND((+'[1]Consol P&amp;L(TTI mgmt)'!$CI$18+'[1]Consol P&amp;L(TTI mgmt)'!$CK$18)/1000,0)</f>
        <v>22868</v>
      </c>
      <c r="J72" s="179"/>
      <c r="K72" s="178">
        <f>ROUND(+'[1]Consol P&amp;L(TTI mgmt)'!$CI$50/1000,0)</f>
        <v>618</v>
      </c>
      <c r="L72" s="181"/>
    </row>
    <row r="73" spans="1:12" ht="12">
      <c r="A73" s="39"/>
      <c r="B73" s="176" t="s">
        <v>156</v>
      </c>
      <c r="C73" s="177"/>
      <c r="D73" s="177"/>
      <c r="E73" s="177"/>
      <c r="F73" s="177"/>
      <c r="G73" s="177"/>
      <c r="H73" s="180"/>
      <c r="I73" s="178">
        <f>ROUND(+'[1]Consol P&amp;L(TTI mgmt)'!$CJ$18/1000,0)</f>
        <v>2901</v>
      </c>
      <c r="J73" s="179"/>
      <c r="K73" s="178">
        <f>ROUND(+'[1]Consol P&amp;L(TTI mgmt)'!$CJ$50/1000,0)</f>
        <v>152</v>
      </c>
      <c r="L73" s="181"/>
    </row>
    <row r="74" spans="1:12" ht="13.5" customHeight="1" thickBot="1">
      <c r="A74" s="39"/>
      <c r="B74" s="144"/>
      <c r="C74" s="145"/>
      <c r="D74" s="145"/>
      <c r="E74" s="145"/>
      <c r="F74" s="145"/>
      <c r="G74" s="145"/>
      <c r="H74" s="146"/>
      <c r="I74" s="173">
        <f>SUM(I72:J73)</f>
        <v>25769</v>
      </c>
      <c r="J74" s="174"/>
      <c r="K74" s="173">
        <f>SUM(K72:L73)</f>
        <v>770</v>
      </c>
      <c r="L74" s="175"/>
    </row>
    <row r="75" spans="1:13" ht="12">
      <c r="A75" s="39"/>
      <c r="B75" s="30"/>
      <c r="C75" s="30"/>
      <c r="D75" s="30"/>
      <c r="E75" s="30"/>
      <c r="F75" s="30"/>
      <c r="G75" s="30"/>
      <c r="H75" s="30"/>
      <c r="I75" s="30"/>
      <c r="J75" s="35"/>
      <c r="K75" s="30"/>
      <c r="L75" s="35"/>
      <c r="M75" s="21"/>
    </row>
    <row r="76" spans="1:13" ht="12">
      <c r="A76" s="40" t="s">
        <v>69</v>
      </c>
      <c r="B76" s="31" t="s">
        <v>70</v>
      </c>
      <c r="C76" s="30"/>
      <c r="D76" s="30"/>
      <c r="E76" s="30"/>
      <c r="F76" s="30"/>
      <c r="G76" s="30"/>
      <c r="H76" s="30"/>
      <c r="I76" s="30"/>
      <c r="J76" s="30"/>
      <c r="K76" s="30"/>
      <c r="L76" s="30"/>
      <c r="M76" s="21"/>
    </row>
    <row r="77" spans="1:12" ht="12">
      <c r="A77" s="39"/>
      <c r="B77" s="163" t="s">
        <v>188</v>
      </c>
      <c r="C77" s="163"/>
      <c r="D77" s="163"/>
      <c r="E77" s="163"/>
      <c r="F77" s="163"/>
      <c r="G77" s="163"/>
      <c r="H77" s="163"/>
      <c r="I77" s="163"/>
      <c r="J77" s="163"/>
      <c r="K77" s="163"/>
      <c r="L77" s="163"/>
    </row>
    <row r="78" spans="1:12" ht="12">
      <c r="A78" s="39"/>
      <c r="B78" s="163"/>
      <c r="C78" s="163"/>
      <c r="D78" s="163"/>
      <c r="E78" s="163"/>
      <c r="F78" s="163"/>
      <c r="G78" s="163"/>
      <c r="H78" s="163"/>
      <c r="I78" s="163"/>
      <c r="J78" s="163"/>
      <c r="K78" s="163"/>
      <c r="L78" s="163"/>
    </row>
    <row r="79" spans="1:12" ht="12">
      <c r="A79" s="39"/>
      <c r="B79" s="30"/>
      <c r="C79" s="30"/>
      <c r="D79" s="30"/>
      <c r="E79" s="30"/>
      <c r="F79" s="30"/>
      <c r="G79" s="30"/>
      <c r="H79" s="30"/>
      <c r="I79" s="30"/>
      <c r="J79" s="30"/>
      <c r="K79" s="30"/>
      <c r="L79" s="30"/>
    </row>
    <row r="80" spans="1:12" ht="12">
      <c r="A80" s="40" t="s">
        <v>71</v>
      </c>
      <c r="B80" s="31" t="s">
        <v>72</v>
      </c>
      <c r="C80" s="30"/>
      <c r="D80" s="30"/>
      <c r="E80" s="30"/>
      <c r="F80" s="30"/>
      <c r="G80" s="30"/>
      <c r="H80" s="30"/>
      <c r="I80" s="30"/>
      <c r="J80" s="30"/>
      <c r="K80" s="30"/>
      <c r="L80" s="30"/>
    </row>
    <row r="81" spans="1:12" s="3" customFormat="1" ht="12">
      <c r="A81" s="41"/>
      <c r="B81" s="163" t="s">
        <v>249</v>
      </c>
      <c r="C81" s="163"/>
      <c r="D81" s="163"/>
      <c r="E81" s="163"/>
      <c r="F81" s="163"/>
      <c r="G81" s="163"/>
      <c r="H81" s="163"/>
      <c r="I81" s="163"/>
      <c r="J81" s="163"/>
      <c r="K81" s="163"/>
      <c r="L81" s="163"/>
    </row>
    <row r="82" spans="1:12" s="3" customFormat="1" ht="12">
      <c r="A82" s="41"/>
      <c r="B82" s="163"/>
      <c r="C82" s="163"/>
      <c r="D82" s="163"/>
      <c r="E82" s="163"/>
      <c r="F82" s="163"/>
      <c r="G82" s="163"/>
      <c r="H82" s="163"/>
      <c r="I82" s="163"/>
      <c r="J82" s="163"/>
      <c r="K82" s="163"/>
      <c r="L82" s="163"/>
    </row>
    <row r="83" spans="1:12" s="3" customFormat="1" ht="12">
      <c r="A83" s="41"/>
      <c r="B83" s="163"/>
      <c r="C83" s="163"/>
      <c r="D83" s="163"/>
      <c r="E83" s="163"/>
      <c r="F83" s="163"/>
      <c r="G83" s="163"/>
      <c r="H83" s="163"/>
      <c r="I83" s="163"/>
      <c r="J83" s="163"/>
      <c r="K83" s="163"/>
      <c r="L83" s="163"/>
    </row>
    <row r="84" spans="1:12" s="3" customFormat="1" ht="12">
      <c r="A84" s="41"/>
      <c r="B84" s="163"/>
      <c r="C84" s="163"/>
      <c r="D84" s="163"/>
      <c r="E84" s="163"/>
      <c r="F84" s="163"/>
      <c r="G84" s="163"/>
      <c r="H84" s="163"/>
      <c r="I84" s="163"/>
      <c r="J84" s="163"/>
      <c r="K84" s="163"/>
      <c r="L84" s="163"/>
    </row>
    <row r="85" spans="1:12" s="3" customFormat="1" ht="12">
      <c r="A85" s="41"/>
      <c r="B85" s="163"/>
      <c r="C85" s="163"/>
      <c r="D85" s="163"/>
      <c r="E85" s="163"/>
      <c r="F85" s="163"/>
      <c r="G85" s="163"/>
      <c r="H85" s="163"/>
      <c r="I85" s="163"/>
      <c r="J85" s="163"/>
      <c r="K85" s="163"/>
      <c r="L85" s="163"/>
    </row>
    <row r="86" spans="1:12" s="3" customFormat="1" ht="9.75" customHeight="1">
      <c r="A86" s="41"/>
      <c r="B86" s="114"/>
      <c r="C86" s="114"/>
      <c r="D86" s="114"/>
      <c r="E86" s="114"/>
      <c r="F86" s="114"/>
      <c r="G86" s="114"/>
      <c r="H86" s="114"/>
      <c r="I86" s="114"/>
      <c r="J86" s="114"/>
      <c r="K86" s="114"/>
      <c r="L86" s="114"/>
    </row>
    <row r="87" spans="1:12" s="3" customFormat="1" ht="12">
      <c r="A87" s="41"/>
      <c r="B87" s="161" t="s">
        <v>252</v>
      </c>
      <c r="C87" s="161"/>
      <c r="D87" s="161"/>
      <c r="E87" s="161"/>
      <c r="F87" s="161"/>
      <c r="G87" s="161"/>
      <c r="H87" s="161"/>
      <c r="I87" s="161"/>
      <c r="J87" s="161"/>
      <c r="K87" s="161"/>
      <c r="L87" s="161"/>
    </row>
    <row r="88" spans="1:12" s="3" customFormat="1" ht="12">
      <c r="A88" s="41"/>
      <c r="B88" s="161"/>
      <c r="C88" s="161"/>
      <c r="D88" s="161"/>
      <c r="E88" s="161"/>
      <c r="F88" s="161"/>
      <c r="G88" s="161"/>
      <c r="H88" s="161"/>
      <c r="I88" s="161"/>
      <c r="J88" s="161"/>
      <c r="K88" s="161"/>
      <c r="L88" s="161"/>
    </row>
    <row r="89" spans="1:12" s="3" customFormat="1" ht="12">
      <c r="A89" s="41"/>
      <c r="B89" s="161"/>
      <c r="C89" s="161"/>
      <c r="D89" s="161"/>
      <c r="E89" s="161"/>
      <c r="F89" s="161"/>
      <c r="G89" s="161"/>
      <c r="H89" s="161"/>
      <c r="I89" s="161"/>
      <c r="J89" s="161"/>
      <c r="K89" s="161"/>
      <c r="L89" s="161"/>
    </row>
    <row r="90" spans="1:12" s="3" customFormat="1" ht="12">
      <c r="A90" s="41"/>
      <c r="B90" s="119" t="s">
        <v>274</v>
      </c>
      <c r="C90" s="124"/>
      <c r="D90" s="124"/>
      <c r="E90" s="124"/>
      <c r="F90" s="124"/>
      <c r="G90" s="124"/>
      <c r="H90" s="124"/>
      <c r="I90" s="124"/>
      <c r="J90" s="124"/>
      <c r="K90" s="124"/>
      <c r="L90" s="124"/>
    </row>
    <row r="91" spans="1:12" s="14" customFormat="1" ht="12">
      <c r="A91" s="41"/>
      <c r="B91" s="119" t="s">
        <v>275</v>
      </c>
      <c r="C91" s="114"/>
      <c r="D91" s="114"/>
      <c r="E91" s="114"/>
      <c r="F91" s="114"/>
      <c r="G91" s="114"/>
      <c r="H91" s="114"/>
      <c r="I91" s="114"/>
      <c r="J91" s="114"/>
      <c r="K91" s="114"/>
      <c r="L91" s="114"/>
    </row>
    <row r="92" spans="1:12" s="14" customFormat="1" ht="12">
      <c r="A92" s="41"/>
      <c r="B92" s="147" t="s">
        <v>254</v>
      </c>
      <c r="C92" s="148"/>
      <c r="D92" s="148"/>
      <c r="E92" s="148"/>
      <c r="F92" s="148"/>
      <c r="G92" s="148"/>
      <c r="H92" s="148"/>
      <c r="I92" s="148"/>
      <c r="J92" s="148"/>
      <c r="K92" s="148"/>
      <c r="L92" s="148"/>
    </row>
    <row r="93" spans="1:12" s="14" customFormat="1" ht="12">
      <c r="A93" s="41"/>
      <c r="B93" s="148"/>
      <c r="C93" s="148"/>
      <c r="D93" s="148"/>
      <c r="E93" s="148"/>
      <c r="F93" s="148"/>
      <c r="G93" s="148"/>
      <c r="H93" s="148"/>
      <c r="I93" s="148"/>
      <c r="J93" s="148"/>
      <c r="K93" s="148"/>
      <c r="L93" s="148"/>
    </row>
    <row r="94" spans="1:12" s="14" customFormat="1" ht="12">
      <c r="A94" s="41"/>
      <c r="B94" s="149" t="s">
        <v>255</v>
      </c>
      <c r="C94" s="149"/>
      <c r="D94" s="149"/>
      <c r="E94" s="149"/>
      <c r="F94" s="149"/>
      <c r="G94" s="149"/>
      <c r="H94" s="149"/>
      <c r="I94" s="149"/>
      <c r="J94" s="149"/>
      <c r="K94" s="149"/>
      <c r="L94" s="149"/>
    </row>
    <row r="95" spans="1:12" s="14" customFormat="1" ht="12">
      <c r="A95" s="41"/>
      <c r="B95" s="149"/>
      <c r="C95" s="149"/>
      <c r="D95" s="149"/>
      <c r="E95" s="149"/>
      <c r="F95" s="149"/>
      <c r="G95" s="149"/>
      <c r="H95" s="149"/>
      <c r="I95" s="149"/>
      <c r="J95" s="149"/>
      <c r="K95" s="149"/>
      <c r="L95" s="149"/>
    </row>
    <row r="96" spans="1:12" s="14" customFormat="1" ht="12">
      <c r="A96" s="41"/>
      <c r="B96" s="149"/>
      <c r="C96" s="149"/>
      <c r="D96" s="149"/>
      <c r="E96" s="149"/>
      <c r="F96" s="149"/>
      <c r="G96" s="149"/>
      <c r="H96" s="149"/>
      <c r="I96" s="149"/>
      <c r="J96" s="149"/>
      <c r="K96" s="149"/>
      <c r="L96" s="149"/>
    </row>
    <row r="97" spans="1:12" s="14" customFormat="1" ht="12">
      <c r="A97" s="41"/>
      <c r="B97" s="149"/>
      <c r="C97" s="149"/>
      <c r="D97" s="149"/>
      <c r="E97" s="149"/>
      <c r="F97" s="149"/>
      <c r="G97" s="149"/>
      <c r="H97" s="149"/>
      <c r="I97" s="149"/>
      <c r="J97" s="149"/>
      <c r="K97" s="149"/>
      <c r="L97" s="149"/>
    </row>
    <row r="98" spans="1:12" s="14" customFormat="1" ht="9" customHeight="1">
      <c r="A98" s="41"/>
      <c r="B98" s="149"/>
      <c r="C98" s="149"/>
      <c r="D98" s="149"/>
      <c r="E98" s="149"/>
      <c r="F98" s="149"/>
      <c r="G98" s="149"/>
      <c r="H98" s="149"/>
      <c r="I98" s="149"/>
      <c r="J98" s="149"/>
      <c r="K98" s="149"/>
      <c r="L98" s="149"/>
    </row>
    <row r="99" spans="1:12" s="14" customFormat="1" ht="12">
      <c r="A99" s="41"/>
      <c r="B99" s="149" t="s">
        <v>282</v>
      </c>
      <c r="C99" s="149"/>
      <c r="D99" s="149"/>
      <c r="E99" s="149"/>
      <c r="F99" s="149"/>
      <c r="G99" s="149"/>
      <c r="H99" s="149"/>
      <c r="I99" s="149"/>
      <c r="J99" s="149"/>
      <c r="K99" s="149"/>
      <c r="L99" s="149"/>
    </row>
    <row r="100" spans="1:12" s="14" customFormat="1" ht="12">
      <c r="A100" s="41"/>
      <c r="B100" s="149"/>
      <c r="C100" s="149"/>
      <c r="D100" s="149"/>
      <c r="E100" s="149"/>
      <c r="F100" s="149"/>
      <c r="G100" s="149"/>
      <c r="H100" s="149"/>
      <c r="I100" s="149"/>
      <c r="J100" s="149"/>
      <c r="K100" s="149"/>
      <c r="L100" s="149"/>
    </row>
    <row r="101" spans="1:12" s="14" customFormat="1" ht="12">
      <c r="A101" s="41"/>
      <c r="B101" s="149"/>
      <c r="C101" s="149"/>
      <c r="D101" s="149"/>
      <c r="E101" s="149"/>
      <c r="F101" s="149"/>
      <c r="G101" s="149"/>
      <c r="H101" s="149"/>
      <c r="I101" s="149"/>
      <c r="J101" s="149"/>
      <c r="K101" s="149"/>
      <c r="L101" s="149"/>
    </row>
    <row r="102" spans="1:12" s="14" customFormat="1" ht="12">
      <c r="A102" s="41"/>
      <c r="B102" s="149"/>
      <c r="C102" s="149"/>
      <c r="D102" s="149"/>
      <c r="E102" s="149"/>
      <c r="F102" s="149"/>
      <c r="G102" s="149"/>
      <c r="H102" s="149"/>
      <c r="I102" s="149"/>
      <c r="J102" s="149"/>
      <c r="K102" s="149"/>
      <c r="L102" s="149"/>
    </row>
    <row r="103" spans="1:12" s="14" customFormat="1" ht="12">
      <c r="A103" s="41"/>
      <c r="B103" s="149"/>
      <c r="C103" s="149"/>
      <c r="D103" s="149"/>
      <c r="E103" s="149"/>
      <c r="F103" s="149"/>
      <c r="G103" s="149"/>
      <c r="H103" s="149"/>
      <c r="I103" s="149"/>
      <c r="J103" s="149"/>
      <c r="K103" s="149"/>
      <c r="L103" s="149"/>
    </row>
    <row r="104" spans="1:12" s="14" customFormat="1" ht="12">
      <c r="A104" s="41"/>
      <c r="B104" s="149"/>
      <c r="C104" s="149"/>
      <c r="D104" s="149"/>
      <c r="E104" s="149"/>
      <c r="F104" s="149"/>
      <c r="G104" s="149"/>
      <c r="H104" s="149"/>
      <c r="I104" s="149"/>
      <c r="J104" s="149"/>
      <c r="K104" s="149"/>
      <c r="L104" s="149"/>
    </row>
    <row r="105" spans="1:12" ht="12">
      <c r="A105" s="39"/>
      <c r="B105" s="30"/>
      <c r="C105" s="30"/>
      <c r="D105" s="30"/>
      <c r="E105" s="30"/>
      <c r="F105" s="30"/>
      <c r="G105" s="30"/>
      <c r="H105" s="30"/>
      <c r="I105" s="30"/>
      <c r="J105" s="30"/>
      <c r="K105" s="30"/>
      <c r="L105" s="30"/>
    </row>
    <row r="106" spans="1:12" ht="12">
      <c r="A106" s="40" t="s">
        <v>73</v>
      </c>
      <c r="B106" s="31" t="s">
        <v>74</v>
      </c>
      <c r="C106" s="30"/>
      <c r="D106" s="30"/>
      <c r="E106" s="30"/>
      <c r="F106" s="30"/>
      <c r="G106" s="30"/>
      <c r="H106" s="30"/>
      <c r="I106" s="30"/>
      <c r="J106" s="30"/>
      <c r="K106" s="30"/>
      <c r="L106" s="30"/>
    </row>
    <row r="107" spans="1:12" ht="12">
      <c r="A107" s="40"/>
      <c r="B107" s="31"/>
      <c r="C107" s="30"/>
      <c r="D107" s="30"/>
      <c r="E107" s="30"/>
      <c r="F107" s="30"/>
      <c r="G107" s="30"/>
      <c r="H107" s="30"/>
      <c r="I107" s="30"/>
      <c r="J107" s="30"/>
      <c r="K107" s="30"/>
      <c r="L107" s="30"/>
    </row>
    <row r="108" spans="1:12" s="3" customFormat="1" ht="12">
      <c r="A108" s="121"/>
      <c r="B108" s="38" t="s">
        <v>263</v>
      </c>
      <c r="C108" s="38"/>
      <c r="D108" s="38"/>
      <c r="E108" s="38"/>
      <c r="F108" s="38"/>
      <c r="G108" s="38"/>
      <c r="H108" s="38"/>
      <c r="I108" s="38"/>
      <c r="J108" s="38"/>
      <c r="K108" s="38"/>
      <c r="L108" s="38"/>
    </row>
    <row r="109" spans="1:12" s="3" customFormat="1" ht="12">
      <c r="A109" s="121"/>
      <c r="B109" s="38"/>
      <c r="C109" s="38"/>
      <c r="D109" s="38"/>
      <c r="E109" s="38"/>
      <c r="F109" s="38"/>
      <c r="G109" s="38"/>
      <c r="H109" s="38"/>
      <c r="I109" s="38"/>
      <c r="J109" s="38"/>
      <c r="K109" s="38"/>
      <c r="L109" s="38"/>
    </row>
    <row r="110" spans="1:12" s="3" customFormat="1" ht="12">
      <c r="A110" s="121"/>
      <c r="B110" s="114" t="s">
        <v>264</v>
      </c>
      <c r="C110" s="161" t="s">
        <v>276</v>
      </c>
      <c r="D110" s="162"/>
      <c r="E110" s="162"/>
      <c r="F110" s="162"/>
      <c r="G110" s="162"/>
      <c r="H110" s="162"/>
      <c r="I110" s="162"/>
      <c r="J110" s="162"/>
      <c r="K110" s="162"/>
      <c r="L110" s="162"/>
    </row>
    <row r="111" spans="1:12" s="3" customFormat="1" ht="12">
      <c r="A111" s="121"/>
      <c r="B111" s="114"/>
      <c r="C111" s="162"/>
      <c r="D111" s="162"/>
      <c r="E111" s="162"/>
      <c r="F111" s="162"/>
      <c r="G111" s="162"/>
      <c r="H111" s="162"/>
      <c r="I111" s="162"/>
      <c r="J111" s="162"/>
      <c r="K111" s="162"/>
      <c r="L111" s="162"/>
    </row>
    <row r="112" spans="1:12" s="3" customFormat="1" ht="12">
      <c r="A112" s="121"/>
      <c r="B112" s="114"/>
      <c r="C112" s="162"/>
      <c r="D112" s="162"/>
      <c r="E112" s="162"/>
      <c r="F112" s="162"/>
      <c r="G112" s="162"/>
      <c r="H112" s="162"/>
      <c r="I112" s="162"/>
      <c r="J112" s="162"/>
      <c r="K112" s="162"/>
      <c r="L112" s="162"/>
    </row>
    <row r="113" spans="1:12" s="3" customFormat="1" ht="12">
      <c r="A113" s="121"/>
      <c r="B113" s="114"/>
      <c r="C113" s="162"/>
      <c r="D113" s="162"/>
      <c r="E113" s="162"/>
      <c r="F113" s="162"/>
      <c r="G113" s="162"/>
      <c r="H113" s="162"/>
      <c r="I113" s="162"/>
      <c r="J113" s="162"/>
      <c r="K113" s="162"/>
      <c r="L113" s="162"/>
    </row>
    <row r="114" spans="1:12" s="3" customFormat="1" ht="12">
      <c r="A114" s="121"/>
      <c r="B114" s="114"/>
      <c r="C114" s="162"/>
      <c r="D114" s="162"/>
      <c r="E114" s="162"/>
      <c r="F114" s="162"/>
      <c r="G114" s="162"/>
      <c r="H114" s="162"/>
      <c r="I114" s="162"/>
      <c r="J114" s="162"/>
      <c r="K114" s="162"/>
      <c r="L114" s="162"/>
    </row>
    <row r="115" spans="1:12" s="3" customFormat="1" ht="12">
      <c r="A115" s="121"/>
      <c r="B115" s="114"/>
      <c r="C115" s="162"/>
      <c r="D115" s="162"/>
      <c r="E115" s="162"/>
      <c r="F115" s="162"/>
      <c r="G115" s="162"/>
      <c r="H115" s="162"/>
      <c r="I115" s="162"/>
      <c r="J115" s="162"/>
      <c r="K115" s="162"/>
      <c r="L115" s="162"/>
    </row>
    <row r="116" spans="1:12" s="3" customFormat="1" ht="12">
      <c r="A116" s="121"/>
      <c r="B116" s="114"/>
      <c r="C116" s="162"/>
      <c r="D116" s="162"/>
      <c r="E116" s="162"/>
      <c r="F116" s="162"/>
      <c r="G116" s="162"/>
      <c r="H116" s="162"/>
      <c r="I116" s="162"/>
      <c r="J116" s="162"/>
      <c r="K116" s="162"/>
      <c r="L116" s="162"/>
    </row>
    <row r="117" spans="1:12" s="3" customFormat="1" ht="12">
      <c r="A117" s="121"/>
      <c r="B117" s="36"/>
      <c r="C117" s="122"/>
      <c r="D117" s="122"/>
      <c r="E117" s="122"/>
      <c r="F117" s="122"/>
      <c r="G117" s="122"/>
      <c r="H117" s="122"/>
      <c r="I117" s="122"/>
      <c r="J117" s="122"/>
      <c r="K117" s="122"/>
      <c r="L117" s="122"/>
    </row>
    <row r="118" spans="1:12" s="3" customFormat="1" ht="12">
      <c r="A118" s="121"/>
      <c r="B118" s="114" t="s">
        <v>267</v>
      </c>
      <c r="C118" s="161" t="s">
        <v>277</v>
      </c>
      <c r="D118" s="162"/>
      <c r="E118" s="162"/>
      <c r="F118" s="162"/>
      <c r="G118" s="162"/>
      <c r="H118" s="162"/>
      <c r="I118" s="162"/>
      <c r="J118" s="162"/>
      <c r="K118" s="162"/>
      <c r="L118" s="162"/>
    </row>
    <row r="119" spans="1:12" s="3" customFormat="1" ht="12">
      <c r="A119" s="121"/>
      <c r="B119" s="114"/>
      <c r="C119" s="161"/>
      <c r="D119" s="162"/>
      <c r="E119" s="162"/>
      <c r="F119" s="162"/>
      <c r="G119" s="162"/>
      <c r="H119" s="162"/>
      <c r="I119" s="162"/>
      <c r="J119" s="162"/>
      <c r="K119" s="162"/>
      <c r="L119" s="162"/>
    </row>
    <row r="120" spans="1:12" s="3" customFormat="1" ht="12">
      <c r="A120" s="121"/>
      <c r="B120" s="36"/>
      <c r="C120" s="162"/>
      <c r="D120" s="162"/>
      <c r="E120" s="162"/>
      <c r="F120" s="162"/>
      <c r="G120" s="162"/>
      <c r="H120" s="162"/>
      <c r="I120" s="162"/>
      <c r="J120" s="162"/>
      <c r="K120" s="162"/>
      <c r="L120" s="162"/>
    </row>
    <row r="121" spans="1:12" s="3" customFormat="1" ht="12">
      <c r="A121" s="121"/>
      <c r="B121" s="36"/>
      <c r="C121" s="162"/>
      <c r="D121" s="162"/>
      <c r="E121" s="162"/>
      <c r="F121" s="162"/>
      <c r="G121" s="162"/>
      <c r="H121" s="162"/>
      <c r="I121" s="162"/>
      <c r="J121" s="162"/>
      <c r="K121" s="162"/>
      <c r="L121" s="162"/>
    </row>
    <row r="122" spans="1:12" s="3" customFormat="1" ht="12">
      <c r="A122" s="121"/>
      <c r="B122" s="36"/>
      <c r="C122" s="122"/>
      <c r="D122" s="122"/>
      <c r="E122" s="122"/>
      <c r="F122" s="122"/>
      <c r="G122" s="122"/>
      <c r="H122" s="122"/>
      <c r="I122" s="122"/>
      <c r="J122" s="122"/>
      <c r="K122" s="122"/>
      <c r="L122" s="122"/>
    </row>
    <row r="123" spans="1:12" s="3" customFormat="1" ht="12">
      <c r="A123" s="121"/>
      <c r="B123" s="114" t="s">
        <v>253</v>
      </c>
      <c r="C123" s="161" t="s">
        <v>278</v>
      </c>
      <c r="D123" s="162"/>
      <c r="E123" s="162"/>
      <c r="F123" s="162"/>
      <c r="G123" s="162"/>
      <c r="H123" s="162"/>
      <c r="I123" s="162"/>
      <c r="J123" s="162"/>
      <c r="K123" s="162"/>
      <c r="L123" s="162"/>
    </row>
    <row r="124" spans="1:12" s="3" customFormat="1" ht="12">
      <c r="A124" s="121"/>
      <c r="B124" s="114"/>
      <c r="C124" s="161"/>
      <c r="D124" s="162"/>
      <c r="E124" s="162"/>
      <c r="F124" s="162"/>
      <c r="G124" s="162"/>
      <c r="H124" s="162"/>
      <c r="I124" s="162"/>
      <c r="J124" s="162"/>
      <c r="K124" s="162"/>
      <c r="L124" s="162"/>
    </row>
    <row r="125" spans="1:12" s="3" customFormat="1" ht="12">
      <c r="A125" s="121"/>
      <c r="B125" s="36"/>
      <c r="C125" s="162"/>
      <c r="D125" s="162"/>
      <c r="E125" s="162"/>
      <c r="F125" s="162"/>
      <c r="G125" s="162"/>
      <c r="H125" s="162"/>
      <c r="I125" s="162"/>
      <c r="J125" s="162"/>
      <c r="K125" s="162"/>
      <c r="L125" s="162"/>
    </row>
    <row r="126" spans="1:12" s="3" customFormat="1" ht="12">
      <c r="A126" s="121"/>
      <c r="B126" s="36"/>
      <c r="C126" s="162"/>
      <c r="D126" s="162"/>
      <c r="E126" s="162"/>
      <c r="F126" s="162"/>
      <c r="G126" s="162"/>
      <c r="H126" s="162"/>
      <c r="I126" s="162"/>
      <c r="J126" s="162"/>
      <c r="K126" s="162"/>
      <c r="L126" s="162"/>
    </row>
    <row r="127" spans="1:12" s="3" customFormat="1" ht="12">
      <c r="A127" s="121"/>
      <c r="B127" s="36"/>
      <c r="C127" s="122"/>
      <c r="D127" s="122"/>
      <c r="E127" s="122"/>
      <c r="F127" s="122"/>
      <c r="G127" s="122"/>
      <c r="H127" s="122"/>
      <c r="I127" s="122"/>
      <c r="J127" s="122"/>
      <c r="K127" s="122"/>
      <c r="L127" s="122"/>
    </row>
    <row r="128" spans="1:12" s="3" customFormat="1" ht="12">
      <c r="A128" s="121"/>
      <c r="B128" s="114" t="s">
        <v>268</v>
      </c>
      <c r="C128" s="161" t="s">
        <v>279</v>
      </c>
      <c r="D128" s="162"/>
      <c r="E128" s="162"/>
      <c r="F128" s="162"/>
      <c r="G128" s="162"/>
      <c r="H128" s="162"/>
      <c r="I128" s="162"/>
      <c r="J128" s="162"/>
      <c r="K128" s="162"/>
      <c r="L128" s="162"/>
    </row>
    <row r="129" spans="1:12" s="3" customFormat="1" ht="12">
      <c r="A129" s="121"/>
      <c r="B129" s="36"/>
      <c r="C129" s="162"/>
      <c r="D129" s="162"/>
      <c r="E129" s="162"/>
      <c r="F129" s="162"/>
      <c r="G129" s="162"/>
      <c r="H129" s="162"/>
      <c r="I129" s="162"/>
      <c r="J129" s="162"/>
      <c r="K129" s="162"/>
      <c r="L129" s="162"/>
    </row>
    <row r="130" spans="1:12" s="3" customFormat="1" ht="12">
      <c r="A130" s="121"/>
      <c r="B130" s="36"/>
      <c r="C130" s="162"/>
      <c r="D130" s="162"/>
      <c r="E130" s="162"/>
      <c r="F130" s="162"/>
      <c r="G130" s="162"/>
      <c r="H130" s="162"/>
      <c r="I130" s="162"/>
      <c r="J130" s="162"/>
      <c r="K130" s="162"/>
      <c r="L130" s="162"/>
    </row>
    <row r="131" spans="1:12" s="3" customFormat="1" ht="12">
      <c r="A131" s="121"/>
      <c r="B131" s="36"/>
      <c r="C131" s="162"/>
      <c r="D131" s="162"/>
      <c r="E131" s="162"/>
      <c r="F131" s="162"/>
      <c r="G131" s="162"/>
      <c r="H131" s="162"/>
      <c r="I131" s="162"/>
      <c r="J131" s="162"/>
      <c r="K131" s="162"/>
      <c r="L131" s="162"/>
    </row>
    <row r="132" spans="1:12" s="3" customFormat="1" ht="12">
      <c r="A132" s="121"/>
      <c r="B132" s="36"/>
      <c r="C132" s="122"/>
      <c r="D132" s="122"/>
      <c r="E132" s="122"/>
      <c r="F132" s="122"/>
      <c r="G132" s="122"/>
      <c r="H132" s="122"/>
      <c r="I132" s="122"/>
      <c r="J132" s="122"/>
      <c r="K132" s="122"/>
      <c r="L132" s="122"/>
    </row>
    <row r="133" spans="1:12" s="3" customFormat="1" ht="12">
      <c r="A133" s="121"/>
      <c r="B133" s="114" t="s">
        <v>269</v>
      </c>
      <c r="C133" s="161" t="s">
        <v>280</v>
      </c>
      <c r="D133" s="162"/>
      <c r="E133" s="162"/>
      <c r="F133" s="162"/>
      <c r="G133" s="162"/>
      <c r="H133" s="162"/>
      <c r="I133" s="162"/>
      <c r="J133" s="162"/>
      <c r="K133" s="162"/>
      <c r="L133" s="162"/>
    </row>
    <row r="134" spans="1:12" s="3" customFormat="1" ht="12">
      <c r="A134" s="121"/>
      <c r="B134" s="36"/>
      <c r="C134" s="162"/>
      <c r="D134" s="162"/>
      <c r="E134" s="162"/>
      <c r="F134" s="162"/>
      <c r="G134" s="162"/>
      <c r="H134" s="162"/>
      <c r="I134" s="162"/>
      <c r="J134" s="162"/>
      <c r="K134" s="162"/>
      <c r="L134" s="162"/>
    </row>
    <row r="135" spans="1:12" s="3" customFormat="1" ht="12">
      <c r="A135" s="121"/>
      <c r="B135" s="36"/>
      <c r="C135" s="162"/>
      <c r="D135" s="162"/>
      <c r="E135" s="162"/>
      <c r="F135" s="162"/>
      <c r="G135" s="162"/>
      <c r="H135" s="162"/>
      <c r="I135" s="162"/>
      <c r="J135" s="162"/>
      <c r="K135" s="162"/>
      <c r="L135" s="162"/>
    </row>
    <row r="136" spans="1:12" s="3" customFormat="1" ht="12">
      <c r="A136" s="121"/>
      <c r="B136" s="36"/>
      <c r="C136" s="162"/>
      <c r="D136" s="162"/>
      <c r="E136" s="162"/>
      <c r="F136" s="162"/>
      <c r="G136" s="162"/>
      <c r="H136" s="162"/>
      <c r="I136" s="162"/>
      <c r="J136" s="162"/>
      <c r="K136" s="162"/>
      <c r="L136" s="162"/>
    </row>
    <row r="137" spans="1:12" s="3" customFormat="1" ht="12">
      <c r="A137" s="121"/>
      <c r="B137" s="36"/>
      <c r="C137" s="122"/>
      <c r="D137" s="122"/>
      <c r="E137" s="122"/>
      <c r="F137" s="122"/>
      <c r="G137" s="122"/>
      <c r="H137" s="122"/>
      <c r="I137" s="122"/>
      <c r="J137" s="122"/>
      <c r="K137" s="122"/>
      <c r="L137" s="122"/>
    </row>
    <row r="138" spans="1:12" s="3" customFormat="1" ht="12">
      <c r="A138" s="121"/>
      <c r="B138" s="114" t="s">
        <v>270</v>
      </c>
      <c r="C138" s="161" t="s">
        <v>281</v>
      </c>
      <c r="D138" s="162"/>
      <c r="E138" s="162"/>
      <c r="F138" s="162"/>
      <c r="G138" s="162"/>
      <c r="H138" s="162"/>
      <c r="I138" s="162"/>
      <c r="J138" s="162"/>
      <c r="K138" s="162"/>
      <c r="L138" s="162"/>
    </row>
    <row r="139" spans="1:12" s="3" customFormat="1" ht="12">
      <c r="A139" s="121"/>
      <c r="B139" s="36"/>
      <c r="C139" s="162"/>
      <c r="D139" s="162"/>
      <c r="E139" s="162"/>
      <c r="F139" s="162"/>
      <c r="G139" s="162"/>
      <c r="H139" s="162"/>
      <c r="I139" s="162"/>
      <c r="J139" s="162"/>
      <c r="K139" s="162"/>
      <c r="L139" s="162"/>
    </row>
    <row r="140" spans="1:12" s="3" customFormat="1" ht="12">
      <c r="A140" s="121"/>
      <c r="B140" s="36"/>
      <c r="C140" s="162"/>
      <c r="D140" s="162"/>
      <c r="E140" s="162"/>
      <c r="F140" s="162"/>
      <c r="G140" s="162"/>
      <c r="H140" s="162"/>
      <c r="I140" s="162"/>
      <c r="J140" s="162"/>
      <c r="K140" s="162"/>
      <c r="L140" s="162"/>
    </row>
    <row r="141" spans="1:12" s="3" customFormat="1" ht="12">
      <c r="A141" s="121"/>
      <c r="B141" s="36"/>
      <c r="C141" s="162"/>
      <c r="D141" s="162"/>
      <c r="E141" s="162"/>
      <c r="F141" s="162"/>
      <c r="G141" s="162"/>
      <c r="H141" s="162"/>
      <c r="I141" s="162"/>
      <c r="J141" s="162"/>
      <c r="K141" s="162"/>
      <c r="L141" s="162"/>
    </row>
    <row r="142" spans="1:12" s="3" customFormat="1" ht="12">
      <c r="A142" s="121"/>
      <c r="B142" s="36"/>
      <c r="C142" s="162"/>
      <c r="D142" s="162"/>
      <c r="E142" s="162"/>
      <c r="F142" s="162"/>
      <c r="G142" s="162"/>
      <c r="H142" s="162"/>
      <c r="I142" s="162"/>
      <c r="J142" s="162"/>
      <c r="K142" s="162"/>
      <c r="L142" s="162"/>
    </row>
    <row r="143" spans="1:12" s="3" customFormat="1" ht="12">
      <c r="A143" s="121"/>
      <c r="B143" s="36"/>
      <c r="C143" s="161" t="s">
        <v>273</v>
      </c>
      <c r="D143" s="162"/>
      <c r="E143" s="162"/>
      <c r="F143" s="162"/>
      <c r="G143" s="162"/>
      <c r="H143" s="162"/>
      <c r="I143" s="162"/>
      <c r="J143" s="162"/>
      <c r="K143" s="162"/>
      <c r="L143" s="162"/>
    </row>
    <row r="144" spans="1:12" s="3" customFormat="1" ht="12">
      <c r="A144" s="121"/>
      <c r="B144" s="36"/>
      <c r="C144" s="124"/>
      <c r="D144" s="122"/>
      <c r="E144" s="122"/>
      <c r="F144" s="122"/>
      <c r="G144" s="122"/>
      <c r="H144" s="122"/>
      <c r="I144" s="122"/>
      <c r="J144" s="122"/>
      <c r="K144" s="122"/>
      <c r="L144" s="122"/>
    </row>
    <row r="145" spans="1:12" s="3" customFormat="1" ht="12">
      <c r="A145" s="121"/>
      <c r="B145" s="36"/>
      <c r="C145" s="122"/>
      <c r="D145" s="122"/>
      <c r="E145" s="122"/>
      <c r="F145" s="122"/>
      <c r="G145" s="122"/>
      <c r="H145" s="122"/>
      <c r="I145" s="122"/>
      <c r="J145" s="122"/>
      <c r="K145" s="122"/>
      <c r="L145" s="122"/>
    </row>
    <row r="146" spans="1:12" s="3" customFormat="1" ht="12">
      <c r="A146" s="121"/>
      <c r="B146" s="119" t="s">
        <v>271</v>
      </c>
      <c r="C146" s="122"/>
      <c r="D146" s="122"/>
      <c r="E146" s="122"/>
      <c r="F146" s="122"/>
      <c r="G146" s="122"/>
      <c r="H146" s="122"/>
      <c r="I146" s="122"/>
      <c r="J146" s="122"/>
      <c r="K146" s="122"/>
      <c r="L146" s="122"/>
    </row>
    <row r="147" spans="1:12" s="3" customFormat="1" ht="12">
      <c r="A147" s="121"/>
      <c r="B147" s="119"/>
      <c r="C147" s="122"/>
      <c r="D147" s="122"/>
      <c r="E147" s="122"/>
      <c r="F147" s="122"/>
      <c r="G147" s="122"/>
      <c r="H147" s="122"/>
      <c r="I147" s="122"/>
      <c r="J147" s="122"/>
      <c r="K147" s="122"/>
      <c r="L147" s="122"/>
    </row>
    <row r="148" spans="1:12" s="3" customFormat="1" ht="12">
      <c r="A148" s="121"/>
      <c r="B148" s="36"/>
      <c r="C148" s="161" t="s">
        <v>266</v>
      </c>
      <c r="D148" s="162"/>
      <c r="E148" s="162"/>
      <c r="F148" s="162"/>
      <c r="G148" s="162"/>
      <c r="H148" s="162"/>
      <c r="I148" s="162"/>
      <c r="J148" s="162"/>
      <c r="K148" s="162"/>
      <c r="L148" s="162"/>
    </row>
    <row r="149" spans="1:12" s="3" customFormat="1" ht="12">
      <c r="A149" s="121"/>
      <c r="B149" s="36"/>
      <c r="C149" s="162"/>
      <c r="D149" s="162"/>
      <c r="E149" s="162"/>
      <c r="F149" s="162"/>
      <c r="G149" s="162"/>
      <c r="H149" s="162"/>
      <c r="I149" s="162"/>
      <c r="J149" s="162"/>
      <c r="K149" s="162"/>
      <c r="L149" s="162"/>
    </row>
    <row r="150" spans="1:12" s="3" customFormat="1" ht="12">
      <c r="A150" s="121"/>
      <c r="B150" s="36"/>
      <c r="C150" s="162"/>
      <c r="D150" s="162"/>
      <c r="E150" s="162"/>
      <c r="F150" s="162"/>
      <c r="G150" s="162"/>
      <c r="H150" s="162"/>
      <c r="I150" s="162"/>
      <c r="J150" s="162"/>
      <c r="K150" s="162"/>
      <c r="L150" s="162"/>
    </row>
    <row r="151" spans="1:12" s="3" customFormat="1" ht="12">
      <c r="A151" s="121"/>
      <c r="B151" s="36"/>
      <c r="C151" s="162"/>
      <c r="D151" s="162"/>
      <c r="E151" s="162"/>
      <c r="F151" s="162"/>
      <c r="G151" s="162"/>
      <c r="H151" s="162"/>
      <c r="I151" s="162"/>
      <c r="J151" s="162"/>
      <c r="K151" s="162"/>
      <c r="L151" s="162"/>
    </row>
    <row r="152" spans="1:12" s="3" customFormat="1" ht="12">
      <c r="A152" s="121"/>
      <c r="B152" s="36"/>
      <c r="C152" s="162"/>
      <c r="D152" s="162"/>
      <c r="E152" s="162"/>
      <c r="F152" s="162"/>
      <c r="G152" s="162"/>
      <c r="H152" s="162"/>
      <c r="I152" s="162"/>
      <c r="J152" s="162"/>
      <c r="K152" s="162"/>
      <c r="L152" s="162"/>
    </row>
    <row r="153" spans="1:12" ht="12">
      <c r="A153" s="121" t="s">
        <v>75</v>
      </c>
      <c r="B153" s="123" t="s">
        <v>76</v>
      </c>
      <c r="C153" s="122"/>
      <c r="D153" s="122"/>
      <c r="E153" s="122"/>
      <c r="F153" s="122"/>
      <c r="G153" s="122"/>
      <c r="H153" s="122"/>
      <c r="I153" s="122"/>
      <c r="J153" s="122"/>
      <c r="K153" s="122"/>
      <c r="L153" s="122"/>
    </row>
    <row r="154" spans="1:12" ht="12">
      <c r="A154" s="41"/>
      <c r="B154" s="38" t="s">
        <v>77</v>
      </c>
      <c r="C154" s="122"/>
      <c r="D154" s="122"/>
      <c r="E154" s="122"/>
      <c r="F154" s="122"/>
      <c r="G154" s="122"/>
      <c r="H154" s="122"/>
      <c r="I154" s="122"/>
      <c r="J154" s="122"/>
      <c r="K154" s="122"/>
      <c r="L154" s="122"/>
    </row>
    <row r="155" spans="1:12" ht="12">
      <c r="A155" s="41"/>
      <c r="B155" s="38"/>
      <c r="C155" s="122"/>
      <c r="D155" s="122"/>
      <c r="E155" s="122"/>
      <c r="F155" s="122"/>
      <c r="G155" s="122"/>
      <c r="H155" s="122"/>
      <c r="I155" s="122"/>
      <c r="J155" s="122"/>
      <c r="K155" s="122"/>
      <c r="L155" s="122"/>
    </row>
    <row r="156" spans="1:12" ht="12">
      <c r="A156" s="121" t="s">
        <v>78</v>
      </c>
      <c r="B156" s="123" t="s">
        <v>79</v>
      </c>
      <c r="C156" s="122"/>
      <c r="D156" s="122"/>
      <c r="E156" s="122"/>
      <c r="F156" s="122"/>
      <c r="G156" s="122"/>
      <c r="H156" s="122"/>
      <c r="I156" s="122"/>
      <c r="J156" s="122"/>
      <c r="K156" s="122"/>
      <c r="L156" s="122"/>
    </row>
    <row r="157" spans="1:12" ht="12">
      <c r="A157" s="41"/>
      <c r="B157" s="38" t="s">
        <v>80</v>
      </c>
      <c r="C157" s="122"/>
      <c r="D157" s="122"/>
      <c r="E157" s="122"/>
      <c r="F157" s="122"/>
      <c r="G157" s="122"/>
      <c r="H157" s="122"/>
      <c r="I157" s="122"/>
      <c r="J157" s="122"/>
      <c r="K157" s="122"/>
      <c r="L157" s="122"/>
    </row>
    <row r="158" spans="1:12" ht="12">
      <c r="A158" s="41"/>
      <c r="B158" s="38"/>
      <c r="C158" s="122"/>
      <c r="D158" s="122"/>
      <c r="E158" s="122"/>
      <c r="F158" s="122"/>
      <c r="G158" s="122"/>
      <c r="H158" s="122"/>
      <c r="I158" s="122"/>
      <c r="J158" s="122"/>
      <c r="K158" s="122"/>
      <c r="L158" s="122"/>
    </row>
    <row r="159" spans="1:12" ht="12">
      <c r="A159" s="121" t="s">
        <v>81</v>
      </c>
      <c r="B159" s="123" t="s">
        <v>82</v>
      </c>
      <c r="C159" s="122"/>
      <c r="D159" s="122"/>
      <c r="E159" s="122"/>
      <c r="F159" s="122"/>
      <c r="G159" s="122"/>
      <c r="H159" s="122"/>
      <c r="I159" s="122"/>
      <c r="J159" s="122"/>
      <c r="K159" s="122"/>
      <c r="L159" s="122"/>
    </row>
    <row r="160" spans="1:12" ht="12">
      <c r="A160" s="41"/>
      <c r="B160" s="38" t="s">
        <v>83</v>
      </c>
      <c r="C160" s="122"/>
      <c r="D160" s="122"/>
      <c r="E160" s="122"/>
      <c r="F160" s="122"/>
      <c r="G160" s="122"/>
      <c r="H160" s="122"/>
      <c r="I160" s="122"/>
      <c r="J160" s="122"/>
      <c r="K160" s="122"/>
      <c r="L160" s="122"/>
    </row>
    <row r="161" spans="1:12" ht="12">
      <c r="A161" s="41"/>
      <c r="B161" s="38"/>
      <c r="C161" s="122"/>
      <c r="D161" s="122"/>
      <c r="E161" s="122"/>
      <c r="F161" s="122"/>
      <c r="G161" s="122"/>
      <c r="H161" s="122"/>
      <c r="I161" s="122"/>
      <c r="J161" s="122"/>
      <c r="K161" s="122"/>
      <c r="L161" s="122"/>
    </row>
    <row r="162" spans="1:12" ht="12">
      <c r="A162" s="37"/>
      <c r="B162" s="38"/>
      <c r="C162" s="122"/>
      <c r="D162" s="122"/>
      <c r="E162" s="122"/>
      <c r="F162" s="122"/>
      <c r="G162" s="122"/>
      <c r="H162" s="122"/>
      <c r="I162" s="122"/>
      <c r="J162" s="122"/>
      <c r="K162" s="122"/>
      <c r="L162" s="122"/>
    </row>
    <row r="163" spans="1:12" ht="12">
      <c r="A163" s="37"/>
      <c r="B163" s="38"/>
      <c r="C163" s="122"/>
      <c r="D163" s="122"/>
      <c r="E163" s="122"/>
      <c r="F163" s="122"/>
      <c r="G163" s="122"/>
      <c r="H163" s="122"/>
      <c r="I163" s="122"/>
      <c r="J163" s="122"/>
      <c r="K163" s="122"/>
      <c r="L163" s="122"/>
    </row>
    <row r="164" spans="1:12" ht="12">
      <c r="A164" s="37"/>
      <c r="B164" s="38"/>
      <c r="C164" s="122"/>
      <c r="D164" s="122"/>
      <c r="E164" s="122"/>
      <c r="F164" s="122"/>
      <c r="G164" s="122"/>
      <c r="H164" s="122"/>
      <c r="I164" s="122"/>
      <c r="J164" s="122"/>
      <c r="K164" s="122"/>
      <c r="L164" s="122"/>
    </row>
    <row r="165" spans="1:12" ht="12">
      <c r="A165" s="37"/>
      <c r="B165" s="38"/>
      <c r="C165" s="122"/>
      <c r="D165" s="122"/>
      <c r="E165" s="122"/>
      <c r="F165" s="122"/>
      <c r="G165" s="122"/>
      <c r="H165" s="122"/>
      <c r="I165" s="122"/>
      <c r="J165" s="122"/>
      <c r="K165" s="122"/>
      <c r="L165" s="122"/>
    </row>
    <row r="166" spans="1:12" ht="12">
      <c r="A166" s="37"/>
      <c r="B166" s="38"/>
      <c r="C166" s="122"/>
      <c r="D166" s="122"/>
      <c r="E166" s="122"/>
      <c r="F166" s="122"/>
      <c r="G166" s="122"/>
      <c r="H166" s="122"/>
      <c r="I166" s="122"/>
      <c r="J166" s="122"/>
      <c r="K166" s="122"/>
      <c r="L166" s="122"/>
    </row>
    <row r="167" spans="1:12" ht="12">
      <c r="A167" s="37"/>
      <c r="B167" s="38"/>
      <c r="C167" s="122"/>
      <c r="D167" s="122"/>
      <c r="E167" s="122"/>
      <c r="F167" s="122"/>
      <c r="G167" s="122"/>
      <c r="H167" s="122"/>
      <c r="I167" s="122"/>
      <c r="J167" s="122"/>
      <c r="K167" s="122"/>
      <c r="L167" s="122"/>
    </row>
    <row r="168" spans="1:12" ht="12">
      <c r="A168" s="37"/>
      <c r="B168" s="38"/>
      <c r="C168" s="122"/>
      <c r="D168" s="122"/>
      <c r="E168" s="122"/>
      <c r="F168" s="122"/>
      <c r="G168" s="122"/>
      <c r="H168" s="122"/>
      <c r="I168" s="122"/>
      <c r="J168" s="122"/>
      <c r="K168" s="122"/>
      <c r="L168" s="122"/>
    </row>
    <row r="169" spans="1:12" ht="12">
      <c r="A169" s="37"/>
      <c r="B169" s="38"/>
      <c r="C169" s="122"/>
      <c r="D169" s="122"/>
      <c r="E169" s="122"/>
      <c r="F169" s="122"/>
      <c r="G169" s="122"/>
      <c r="H169" s="122"/>
      <c r="I169" s="122"/>
      <c r="J169" s="122"/>
      <c r="K169" s="122"/>
      <c r="L169" s="122"/>
    </row>
    <row r="170" spans="1:12" ht="12">
      <c r="A170" s="37"/>
      <c r="B170" s="38"/>
      <c r="C170" s="122"/>
      <c r="D170" s="122"/>
      <c r="E170" s="122"/>
      <c r="F170" s="122"/>
      <c r="G170" s="122"/>
      <c r="H170" s="122"/>
      <c r="I170" s="122"/>
      <c r="J170" s="122"/>
      <c r="K170" s="122"/>
      <c r="L170" s="122"/>
    </row>
    <row r="171" spans="1:12" ht="12">
      <c r="A171" s="37"/>
      <c r="B171" s="38"/>
      <c r="C171" s="122"/>
      <c r="D171" s="122"/>
      <c r="E171" s="122"/>
      <c r="F171" s="122"/>
      <c r="G171" s="122"/>
      <c r="H171" s="122"/>
      <c r="I171" s="122"/>
      <c r="J171" s="122"/>
      <c r="K171" s="122"/>
      <c r="L171" s="122"/>
    </row>
    <row r="172" spans="1:12" ht="12">
      <c r="A172" s="37"/>
      <c r="B172" s="38"/>
      <c r="C172" s="122"/>
      <c r="D172" s="122"/>
      <c r="E172" s="122"/>
      <c r="F172" s="122"/>
      <c r="G172" s="122"/>
      <c r="H172" s="122"/>
      <c r="I172" s="122"/>
      <c r="J172" s="122"/>
      <c r="K172" s="122"/>
      <c r="L172" s="122"/>
    </row>
    <row r="173" spans="1:12" ht="12">
      <c r="A173" s="37"/>
      <c r="B173" s="38"/>
      <c r="C173" s="122"/>
      <c r="D173" s="122"/>
      <c r="E173" s="122"/>
      <c r="F173" s="122"/>
      <c r="G173" s="122"/>
      <c r="H173" s="122"/>
      <c r="I173" s="122"/>
      <c r="J173" s="122"/>
      <c r="K173" s="122"/>
      <c r="L173" s="122"/>
    </row>
    <row r="174" spans="1:12" ht="12">
      <c r="A174" s="37"/>
      <c r="B174" s="38"/>
      <c r="C174" s="122"/>
      <c r="D174" s="122"/>
      <c r="E174" s="122"/>
      <c r="F174" s="122"/>
      <c r="G174" s="122"/>
      <c r="H174" s="122"/>
      <c r="I174" s="122"/>
      <c r="J174" s="122"/>
      <c r="K174" s="122"/>
      <c r="L174" s="122"/>
    </row>
    <row r="175" spans="1:12" ht="12">
      <c r="A175" s="37"/>
      <c r="B175" s="38"/>
      <c r="C175" s="122"/>
      <c r="D175" s="122"/>
      <c r="E175" s="122"/>
      <c r="F175" s="122"/>
      <c r="G175" s="122"/>
      <c r="H175" s="122"/>
      <c r="I175" s="122"/>
      <c r="J175" s="122"/>
      <c r="K175" s="122"/>
      <c r="L175" s="122"/>
    </row>
    <row r="176" spans="1:12" ht="12">
      <c r="A176" s="37"/>
      <c r="B176" s="38"/>
      <c r="C176" s="122"/>
      <c r="D176" s="122"/>
      <c r="E176" s="122"/>
      <c r="F176" s="122"/>
      <c r="G176" s="122"/>
      <c r="H176" s="122"/>
      <c r="I176" s="122"/>
      <c r="J176" s="122"/>
      <c r="K176" s="122"/>
      <c r="L176" s="122"/>
    </row>
    <row r="177" spans="1:12" ht="12">
      <c r="A177" s="37"/>
      <c r="B177" s="38"/>
      <c r="C177" s="122"/>
      <c r="D177" s="122"/>
      <c r="E177" s="122"/>
      <c r="F177" s="122"/>
      <c r="G177" s="122"/>
      <c r="H177" s="122"/>
      <c r="I177" s="122"/>
      <c r="J177" s="122"/>
      <c r="K177" s="122"/>
      <c r="L177" s="122"/>
    </row>
    <row r="178" spans="1:12" ht="12">
      <c r="A178" s="37"/>
      <c r="B178" s="38"/>
      <c r="C178" s="122"/>
      <c r="D178" s="122"/>
      <c r="E178" s="122"/>
      <c r="F178" s="122"/>
      <c r="G178" s="122"/>
      <c r="H178" s="122"/>
      <c r="I178" s="122"/>
      <c r="J178" s="122"/>
      <c r="K178" s="122"/>
      <c r="L178" s="122"/>
    </row>
    <row r="179" spans="1:12" ht="12">
      <c r="A179" s="37"/>
      <c r="B179" s="38"/>
      <c r="C179" s="122"/>
      <c r="D179" s="122"/>
      <c r="E179" s="122"/>
      <c r="F179" s="122"/>
      <c r="G179" s="122"/>
      <c r="H179" s="122"/>
      <c r="I179" s="122"/>
      <c r="J179" s="122"/>
      <c r="K179" s="122"/>
      <c r="L179" s="122"/>
    </row>
    <row r="180" spans="1:12" ht="12">
      <c r="A180" s="37"/>
      <c r="B180" s="38"/>
      <c r="C180" s="122"/>
      <c r="D180" s="122"/>
      <c r="E180" s="122"/>
      <c r="F180" s="122"/>
      <c r="G180" s="122"/>
      <c r="H180" s="122"/>
      <c r="I180" s="122"/>
      <c r="J180" s="122"/>
      <c r="K180" s="122"/>
      <c r="L180" s="122"/>
    </row>
    <row r="181" spans="1:12" ht="12">
      <c r="A181" s="37"/>
      <c r="B181" s="38"/>
      <c r="C181" s="122"/>
      <c r="D181" s="122"/>
      <c r="E181" s="122"/>
      <c r="F181" s="122"/>
      <c r="G181" s="122"/>
      <c r="H181" s="122"/>
      <c r="I181" s="122"/>
      <c r="J181" s="122"/>
      <c r="K181" s="122"/>
      <c r="L181" s="122"/>
    </row>
    <row r="182" spans="1:12" ht="12">
      <c r="A182" s="37"/>
      <c r="B182" s="38"/>
      <c r="C182" s="122"/>
      <c r="D182" s="122"/>
      <c r="E182" s="122"/>
      <c r="F182" s="122"/>
      <c r="G182" s="122"/>
      <c r="H182" s="122"/>
      <c r="I182" s="122"/>
      <c r="J182" s="122"/>
      <c r="K182" s="122"/>
      <c r="L182" s="122"/>
    </row>
    <row r="183" spans="1:12" ht="12">
      <c r="A183" s="3"/>
      <c r="B183" s="3"/>
      <c r="C183" s="122"/>
      <c r="D183" s="122"/>
      <c r="E183" s="122"/>
      <c r="F183" s="122"/>
      <c r="G183" s="122"/>
      <c r="H183" s="122"/>
      <c r="I183" s="122"/>
      <c r="J183" s="122"/>
      <c r="K183" s="122"/>
      <c r="L183" s="122"/>
    </row>
    <row r="184" spans="1:12" ht="12">
      <c r="A184" s="3"/>
      <c r="B184" s="3"/>
      <c r="C184" s="122"/>
      <c r="D184" s="122"/>
      <c r="E184" s="122"/>
      <c r="F184" s="122"/>
      <c r="G184" s="122"/>
      <c r="H184" s="122"/>
      <c r="I184" s="122"/>
      <c r="J184" s="122"/>
      <c r="K184" s="122"/>
      <c r="L184" s="122"/>
    </row>
    <row r="185" spans="1:12" ht="12">
      <c r="A185" s="3"/>
      <c r="B185" s="3"/>
      <c r="C185" s="122"/>
      <c r="D185" s="122"/>
      <c r="E185" s="122"/>
      <c r="F185" s="122"/>
      <c r="G185" s="122"/>
      <c r="H185" s="122"/>
      <c r="I185" s="122"/>
      <c r="J185" s="122"/>
      <c r="K185" s="122"/>
      <c r="L185" s="122"/>
    </row>
    <row r="186" spans="1:12" ht="12">
      <c r="A186" s="3"/>
      <c r="B186" s="3"/>
      <c r="C186" s="122"/>
      <c r="D186" s="122"/>
      <c r="E186" s="122"/>
      <c r="F186" s="122"/>
      <c r="G186" s="122"/>
      <c r="H186" s="122"/>
      <c r="I186" s="122"/>
      <c r="J186" s="122"/>
      <c r="K186" s="122"/>
      <c r="L186" s="122"/>
    </row>
    <row r="187" spans="1:12" ht="12">
      <c r="A187" s="3"/>
      <c r="B187" s="3"/>
      <c r="C187" s="122"/>
      <c r="D187" s="122"/>
      <c r="E187" s="122"/>
      <c r="F187" s="122"/>
      <c r="G187" s="122"/>
      <c r="H187" s="122"/>
      <c r="I187" s="122"/>
      <c r="J187" s="122"/>
      <c r="K187" s="122"/>
      <c r="L187" s="122"/>
    </row>
    <row r="188" spans="1:12" ht="12">
      <c r="A188" s="3"/>
      <c r="B188" s="3"/>
      <c r="C188" s="122"/>
      <c r="D188" s="122"/>
      <c r="E188" s="122"/>
      <c r="F188" s="122"/>
      <c r="G188" s="122"/>
      <c r="H188" s="122"/>
      <c r="I188" s="122"/>
      <c r="J188" s="122"/>
      <c r="K188" s="122"/>
      <c r="L188" s="122"/>
    </row>
    <row r="189" spans="1:12" ht="12">
      <c r="A189" s="3"/>
      <c r="B189" s="3"/>
      <c r="C189" s="122"/>
      <c r="D189" s="122"/>
      <c r="E189" s="122"/>
      <c r="F189" s="122"/>
      <c r="G189" s="122"/>
      <c r="H189" s="122"/>
      <c r="I189" s="122"/>
      <c r="J189" s="122"/>
      <c r="K189" s="122"/>
      <c r="L189" s="122"/>
    </row>
    <row r="190" spans="1:12" ht="12">
      <c r="A190" s="3"/>
      <c r="B190" s="3"/>
      <c r="C190" s="122"/>
      <c r="D190" s="122"/>
      <c r="E190" s="122"/>
      <c r="F190" s="122"/>
      <c r="G190" s="122"/>
      <c r="H190" s="122"/>
      <c r="I190" s="122"/>
      <c r="J190" s="122"/>
      <c r="K190" s="122"/>
      <c r="L190" s="122"/>
    </row>
    <row r="191" spans="1:12" ht="12">
      <c r="A191" s="3"/>
      <c r="B191" s="3"/>
      <c r="C191" s="122"/>
      <c r="D191" s="122"/>
      <c r="E191" s="122"/>
      <c r="F191" s="122"/>
      <c r="G191" s="122"/>
      <c r="H191" s="122"/>
      <c r="I191" s="122"/>
      <c r="J191" s="122"/>
      <c r="K191" s="122"/>
      <c r="L191" s="122"/>
    </row>
    <row r="192" spans="1:12" ht="12">
      <c r="A192" s="3"/>
      <c r="B192" s="3"/>
      <c r="C192" s="122"/>
      <c r="D192" s="122"/>
      <c r="E192" s="122"/>
      <c r="F192" s="122"/>
      <c r="G192" s="122"/>
      <c r="H192" s="122"/>
      <c r="I192" s="122"/>
      <c r="J192" s="122"/>
      <c r="K192" s="122"/>
      <c r="L192" s="122"/>
    </row>
    <row r="193" spans="1:12" ht="12">
      <c r="A193" s="3"/>
      <c r="B193" s="3"/>
      <c r="C193" s="122"/>
      <c r="D193" s="122"/>
      <c r="E193" s="122"/>
      <c r="F193" s="122"/>
      <c r="G193" s="122"/>
      <c r="H193" s="122"/>
      <c r="I193" s="122"/>
      <c r="J193" s="122"/>
      <c r="K193" s="122"/>
      <c r="L193" s="122"/>
    </row>
    <row r="194" spans="1:12" ht="12">
      <c r="A194" s="3"/>
      <c r="B194" s="3"/>
      <c r="C194" s="122"/>
      <c r="D194" s="122"/>
      <c r="E194" s="122"/>
      <c r="F194" s="122"/>
      <c r="G194" s="122"/>
      <c r="H194" s="122"/>
      <c r="I194" s="122"/>
      <c r="J194" s="122"/>
      <c r="K194" s="122"/>
      <c r="L194" s="122"/>
    </row>
    <row r="195" spans="1:12" ht="12">
      <c r="A195" s="3"/>
      <c r="B195" s="3"/>
      <c r="C195" s="122"/>
      <c r="D195" s="122"/>
      <c r="E195" s="122"/>
      <c r="F195" s="122"/>
      <c r="G195" s="122"/>
      <c r="H195" s="122"/>
      <c r="I195" s="122"/>
      <c r="J195" s="122"/>
      <c r="K195" s="122"/>
      <c r="L195" s="122"/>
    </row>
    <row r="196" spans="1:12" ht="12">
      <c r="A196" s="3"/>
      <c r="B196" s="3"/>
      <c r="C196" s="122"/>
      <c r="D196" s="122"/>
      <c r="E196" s="122"/>
      <c r="F196" s="122"/>
      <c r="G196" s="122"/>
      <c r="H196" s="122"/>
      <c r="I196" s="122"/>
      <c r="J196" s="122"/>
      <c r="K196" s="122"/>
      <c r="L196" s="122"/>
    </row>
    <row r="197" spans="1:12" ht="12">
      <c r="A197" s="3"/>
      <c r="B197" s="3"/>
      <c r="C197" s="36"/>
      <c r="D197" s="36"/>
      <c r="E197" s="36"/>
      <c r="F197" s="36"/>
      <c r="G197" s="36"/>
      <c r="H197" s="36"/>
      <c r="I197" s="36"/>
      <c r="J197" s="36"/>
      <c r="K197" s="36"/>
      <c r="L197" s="36"/>
    </row>
    <row r="198" spans="3:12" ht="12">
      <c r="C198" s="30"/>
      <c r="D198" s="30"/>
      <c r="E198" s="30"/>
      <c r="F198" s="30"/>
      <c r="G198" s="30"/>
      <c r="H198" s="30"/>
      <c r="I198" s="30"/>
      <c r="J198" s="30"/>
      <c r="K198" s="30"/>
      <c r="L198" s="30"/>
    </row>
    <row r="199" spans="3:12" ht="12">
      <c r="C199" s="30"/>
      <c r="D199" s="30"/>
      <c r="E199" s="30"/>
      <c r="F199" s="30"/>
      <c r="G199" s="30"/>
      <c r="H199" s="30"/>
      <c r="I199" s="30"/>
      <c r="J199" s="30"/>
      <c r="K199" s="30"/>
      <c r="L199" s="30"/>
    </row>
    <row r="200" spans="3:12" ht="12">
      <c r="C200" s="30"/>
      <c r="D200" s="30"/>
      <c r="E200" s="30"/>
      <c r="F200" s="30"/>
      <c r="G200" s="30"/>
      <c r="H200" s="30"/>
      <c r="I200" s="30"/>
      <c r="J200" s="30"/>
      <c r="K200" s="30"/>
      <c r="L200" s="30"/>
    </row>
    <row r="201" spans="3:12" ht="12">
      <c r="C201" s="30"/>
      <c r="D201" s="30"/>
      <c r="E201" s="30"/>
      <c r="F201" s="30"/>
      <c r="G201" s="30"/>
      <c r="H201" s="30"/>
      <c r="I201" s="30"/>
      <c r="J201" s="30"/>
      <c r="K201" s="30"/>
      <c r="L201" s="30"/>
    </row>
    <row r="202" spans="3:12" ht="12">
      <c r="C202" s="30"/>
      <c r="D202" s="30"/>
      <c r="E202" s="30"/>
      <c r="F202" s="30"/>
      <c r="G202" s="30"/>
      <c r="H202" s="30"/>
      <c r="I202" s="30"/>
      <c r="J202" s="30"/>
      <c r="K202" s="30"/>
      <c r="L202" s="30"/>
    </row>
    <row r="203" spans="3:12" ht="12">
      <c r="C203" s="30"/>
      <c r="D203" s="30"/>
      <c r="E203" s="30"/>
      <c r="F203" s="30"/>
      <c r="G203" s="30"/>
      <c r="H203" s="30"/>
      <c r="I203" s="30"/>
      <c r="J203" s="30"/>
      <c r="K203" s="30"/>
      <c r="L203" s="30"/>
    </row>
    <row r="204" spans="3:12" ht="12">
      <c r="C204" s="30"/>
      <c r="D204" s="30"/>
      <c r="E204" s="30"/>
      <c r="F204" s="30"/>
      <c r="G204" s="30"/>
      <c r="H204" s="30"/>
      <c r="I204" s="30"/>
      <c r="J204" s="30"/>
      <c r="K204" s="30"/>
      <c r="L204" s="30"/>
    </row>
    <row r="205" spans="3:12" ht="12">
      <c r="C205" s="30"/>
      <c r="D205" s="30"/>
      <c r="E205" s="30"/>
      <c r="F205" s="30"/>
      <c r="G205" s="30"/>
      <c r="H205" s="30"/>
      <c r="I205" s="30"/>
      <c r="J205" s="30"/>
      <c r="K205" s="30"/>
      <c r="L205" s="30"/>
    </row>
    <row r="206" spans="3:12" ht="12">
      <c r="C206" s="30"/>
      <c r="D206" s="30"/>
      <c r="E206" s="30"/>
      <c r="F206" s="30"/>
      <c r="G206" s="30"/>
      <c r="H206" s="30"/>
      <c r="I206" s="30"/>
      <c r="J206" s="30"/>
      <c r="K206" s="30"/>
      <c r="L206" s="30"/>
    </row>
    <row r="207" spans="3:12" ht="12">
      <c r="C207" s="30"/>
      <c r="D207" s="30"/>
      <c r="E207" s="30"/>
      <c r="F207" s="30"/>
      <c r="G207" s="30"/>
      <c r="H207" s="30"/>
      <c r="I207" s="30"/>
      <c r="J207" s="30"/>
      <c r="K207" s="30"/>
      <c r="L207" s="30"/>
    </row>
    <row r="208" spans="3:12" ht="12">
      <c r="C208" s="30"/>
      <c r="D208" s="30"/>
      <c r="E208" s="30"/>
      <c r="F208" s="30"/>
      <c r="G208" s="30"/>
      <c r="H208" s="30"/>
      <c r="I208" s="30"/>
      <c r="J208" s="30"/>
      <c r="K208" s="30"/>
      <c r="L208" s="30"/>
    </row>
    <row r="209" spans="3:12" ht="12">
      <c r="C209" s="30"/>
      <c r="D209" s="30"/>
      <c r="E209" s="30"/>
      <c r="F209" s="30"/>
      <c r="G209" s="30"/>
      <c r="H209" s="30"/>
      <c r="I209" s="30"/>
      <c r="J209" s="30"/>
      <c r="K209" s="30"/>
      <c r="L209" s="30"/>
    </row>
    <row r="210" spans="3:12" ht="12">
      <c r="C210" s="30"/>
      <c r="D210" s="30"/>
      <c r="E210" s="30"/>
      <c r="F210" s="30"/>
      <c r="G210" s="30"/>
      <c r="H210" s="30"/>
      <c r="I210" s="30"/>
      <c r="J210" s="30"/>
      <c r="K210" s="30"/>
      <c r="L210" s="30"/>
    </row>
    <row r="211" spans="3:12" ht="12">
      <c r="C211" s="30"/>
      <c r="D211" s="30"/>
      <c r="E211" s="30"/>
      <c r="F211" s="30"/>
      <c r="G211" s="30"/>
      <c r="H211" s="30"/>
      <c r="I211" s="30"/>
      <c r="J211" s="30"/>
      <c r="K211" s="30"/>
      <c r="L211" s="30"/>
    </row>
    <row r="212" spans="3:12" ht="12">
      <c r="C212" s="30"/>
      <c r="D212" s="30"/>
      <c r="E212" s="30"/>
      <c r="F212" s="30"/>
      <c r="G212" s="30"/>
      <c r="H212" s="30"/>
      <c r="I212" s="30"/>
      <c r="J212" s="30"/>
      <c r="K212" s="30"/>
      <c r="L212" s="30"/>
    </row>
    <row r="213" spans="3:12" ht="12">
      <c r="C213" s="30"/>
      <c r="D213" s="30"/>
      <c r="E213" s="30"/>
      <c r="F213" s="30"/>
      <c r="G213" s="30"/>
      <c r="H213" s="30"/>
      <c r="I213" s="30"/>
      <c r="J213" s="30"/>
      <c r="K213" s="30"/>
      <c r="L213" s="30"/>
    </row>
    <row r="214" spans="3:12" ht="12">
      <c r="C214" s="30"/>
      <c r="D214" s="30"/>
      <c r="E214" s="30"/>
      <c r="F214" s="30"/>
      <c r="G214" s="30"/>
      <c r="H214" s="30"/>
      <c r="I214" s="30"/>
      <c r="J214" s="30"/>
      <c r="K214" s="30"/>
      <c r="L214" s="30"/>
    </row>
    <row r="215" spans="3:12" ht="12">
      <c r="C215" s="30"/>
      <c r="D215" s="30"/>
      <c r="E215" s="30"/>
      <c r="F215" s="30"/>
      <c r="G215" s="30"/>
      <c r="H215" s="30"/>
      <c r="I215" s="30"/>
      <c r="J215" s="30"/>
      <c r="K215" s="30"/>
      <c r="L215" s="30"/>
    </row>
    <row r="216" spans="3:12" ht="12">
      <c r="C216" s="30"/>
      <c r="D216" s="30"/>
      <c r="E216" s="30"/>
      <c r="F216" s="30"/>
      <c r="G216" s="30"/>
      <c r="H216" s="30"/>
      <c r="I216" s="30"/>
      <c r="J216" s="30"/>
      <c r="K216" s="30"/>
      <c r="L216" s="30"/>
    </row>
    <row r="217" spans="3:12" ht="12">
      <c r="C217" s="30"/>
      <c r="D217" s="30"/>
      <c r="E217" s="30"/>
      <c r="F217" s="30"/>
      <c r="G217" s="30"/>
      <c r="H217" s="30"/>
      <c r="I217" s="30"/>
      <c r="J217" s="30"/>
      <c r="K217" s="30"/>
      <c r="L217" s="30"/>
    </row>
    <row r="218" spans="3:12" ht="12">
      <c r="C218" s="30"/>
      <c r="D218" s="30"/>
      <c r="E218" s="30"/>
      <c r="F218" s="30"/>
      <c r="G218" s="30"/>
      <c r="H218" s="30"/>
      <c r="I218" s="30"/>
      <c r="J218" s="30"/>
      <c r="K218" s="30"/>
      <c r="L218" s="30"/>
    </row>
    <row r="219" spans="3:12" ht="12">
      <c r="C219" s="30"/>
      <c r="D219" s="30"/>
      <c r="E219" s="30"/>
      <c r="F219" s="30"/>
      <c r="G219" s="30"/>
      <c r="H219" s="30"/>
      <c r="I219" s="30"/>
      <c r="J219" s="30"/>
      <c r="K219" s="30"/>
      <c r="L219" s="30"/>
    </row>
    <row r="220" spans="3:12" ht="12">
      <c r="C220" s="30"/>
      <c r="D220" s="30"/>
      <c r="E220" s="30"/>
      <c r="F220" s="30"/>
      <c r="G220" s="30"/>
      <c r="H220" s="30"/>
      <c r="I220" s="30"/>
      <c r="J220" s="30"/>
      <c r="K220" s="30"/>
      <c r="L220" s="30"/>
    </row>
    <row r="221" spans="3:12" ht="12">
      <c r="C221" s="30"/>
      <c r="D221" s="30"/>
      <c r="E221" s="30"/>
      <c r="F221" s="30"/>
      <c r="G221" s="30"/>
      <c r="H221" s="30"/>
      <c r="I221" s="30"/>
      <c r="J221" s="30"/>
      <c r="K221" s="30"/>
      <c r="L221" s="30"/>
    </row>
    <row r="222" spans="3:12" ht="12">
      <c r="C222" s="30"/>
      <c r="D222" s="30"/>
      <c r="E222" s="30"/>
      <c r="F222" s="30"/>
      <c r="G222" s="30"/>
      <c r="H222" s="30"/>
      <c r="I222" s="30"/>
      <c r="J222" s="30"/>
      <c r="K222" s="30"/>
      <c r="L222" s="30"/>
    </row>
    <row r="223" spans="3:12" ht="12">
      <c r="C223" s="30"/>
      <c r="D223" s="30"/>
      <c r="E223" s="30"/>
      <c r="F223" s="30"/>
      <c r="G223" s="30"/>
      <c r="H223" s="30"/>
      <c r="I223" s="30"/>
      <c r="J223" s="30"/>
      <c r="K223" s="30"/>
      <c r="L223" s="30"/>
    </row>
    <row r="224" spans="3:12" ht="12">
      <c r="C224" s="30"/>
      <c r="D224" s="30"/>
      <c r="E224" s="30"/>
      <c r="F224" s="30"/>
      <c r="G224" s="30"/>
      <c r="H224" s="30"/>
      <c r="I224" s="30"/>
      <c r="J224" s="30"/>
      <c r="K224" s="30"/>
      <c r="L224" s="30"/>
    </row>
    <row r="225" spans="3:12" ht="12">
      <c r="C225" s="30"/>
      <c r="D225" s="30"/>
      <c r="E225" s="30"/>
      <c r="F225" s="30"/>
      <c r="G225" s="30"/>
      <c r="H225" s="30"/>
      <c r="I225" s="30"/>
      <c r="J225" s="30"/>
      <c r="K225" s="30"/>
      <c r="L225" s="30"/>
    </row>
    <row r="226" spans="3:12" ht="12">
      <c r="C226" s="30"/>
      <c r="D226" s="30"/>
      <c r="E226" s="30"/>
      <c r="F226" s="30"/>
      <c r="G226" s="30"/>
      <c r="H226" s="30"/>
      <c r="I226" s="30"/>
      <c r="J226" s="30"/>
      <c r="K226" s="30"/>
      <c r="L226" s="30"/>
    </row>
    <row r="227" spans="3:12" ht="12">
      <c r="C227" s="30"/>
      <c r="D227" s="30"/>
      <c r="E227" s="30"/>
      <c r="F227" s="30"/>
      <c r="G227" s="30"/>
      <c r="H227" s="30"/>
      <c r="I227" s="30"/>
      <c r="J227" s="30"/>
      <c r="K227" s="30"/>
      <c r="L227" s="30"/>
    </row>
  </sheetData>
  <mergeCells count="47">
    <mergeCell ref="B11:L14"/>
    <mergeCell ref="B71:H71"/>
    <mergeCell ref="I71:J71"/>
    <mergeCell ref="K71:L71"/>
    <mergeCell ref="B63:L65"/>
    <mergeCell ref="B68:H70"/>
    <mergeCell ref="I68:J69"/>
    <mergeCell ref="K68:L69"/>
    <mergeCell ref="I70:J70"/>
    <mergeCell ref="K70:L70"/>
    <mergeCell ref="B92:L93"/>
    <mergeCell ref="B94:L98"/>
    <mergeCell ref="B99:L104"/>
    <mergeCell ref="C110:L116"/>
    <mergeCell ref="B77:L78"/>
    <mergeCell ref="B81:L85"/>
    <mergeCell ref="B74:H74"/>
    <mergeCell ref="B87:L89"/>
    <mergeCell ref="A5:L5"/>
    <mergeCell ref="B16:L17"/>
    <mergeCell ref="I74:J74"/>
    <mergeCell ref="K74:L74"/>
    <mergeCell ref="B72:H72"/>
    <mergeCell ref="I72:J72"/>
    <mergeCell ref="B73:H73"/>
    <mergeCell ref="K72:L72"/>
    <mergeCell ref="I73:J73"/>
    <mergeCell ref="K73:L73"/>
    <mergeCell ref="A1:L1"/>
    <mergeCell ref="A2:L2"/>
    <mergeCell ref="A3:L3"/>
    <mergeCell ref="A4:L4"/>
    <mergeCell ref="B19:L21"/>
    <mergeCell ref="B32:L33"/>
    <mergeCell ref="B60:L60"/>
    <mergeCell ref="B66:L66"/>
    <mergeCell ref="B40:L42"/>
    <mergeCell ref="B36:L37"/>
    <mergeCell ref="C45:L48"/>
    <mergeCell ref="C51:L57"/>
    <mergeCell ref="C138:L142"/>
    <mergeCell ref="C143:L143"/>
    <mergeCell ref="C148:L152"/>
    <mergeCell ref="C118:L121"/>
    <mergeCell ref="C123:L126"/>
    <mergeCell ref="C128:L131"/>
    <mergeCell ref="C133:L136"/>
  </mergeCells>
  <printOptions/>
  <pageMargins left="0.984251968503937" right="0.3937007874015748" top="0.7874015748031497" bottom="0.7874015748031497" header="0.5118110236220472" footer="0.5118110236220472"/>
  <pageSetup horizontalDpi="600" verticalDpi="600" orientation="portrait" paperSize="9" scale="95" r:id="rId1"/>
  <rowBreaks count="2" manualBreakCount="2">
    <brk id="60" max="11" man="1"/>
    <brk id="121" max="11" man="1"/>
  </rowBreaks>
</worksheet>
</file>

<file path=xl/worksheets/sheet7.xml><?xml version="1.0" encoding="utf-8"?>
<worksheet xmlns="http://schemas.openxmlformats.org/spreadsheetml/2006/main" xmlns:r="http://schemas.openxmlformats.org/officeDocument/2006/relationships">
  <dimension ref="A1:L123"/>
  <sheetViews>
    <sheetView view="pageBreakPreview" zoomScaleSheetLayoutView="100" workbookViewId="0" topLeftCell="A1">
      <selection activeCell="G107" sqref="G107"/>
    </sheetView>
  </sheetViews>
  <sheetFormatPr defaultColWidth="9.140625" defaultRowHeight="12.75"/>
  <cols>
    <col min="1" max="1" width="4.421875" style="1" customWidth="1"/>
    <col min="2" max="2" width="2.57421875" style="1" customWidth="1"/>
    <col min="3" max="3" width="4.00390625" style="1" customWidth="1"/>
    <col min="4" max="5" width="8.7109375" style="1" customWidth="1"/>
    <col min="6" max="6" width="12.7109375" style="1" customWidth="1"/>
    <col min="7" max="7" width="15.8515625" style="1" customWidth="1"/>
    <col min="8" max="8" width="4.28125" style="1" customWidth="1"/>
    <col min="9" max="9" width="14.8515625" style="1" customWidth="1"/>
    <col min="10" max="10" width="16.00390625" style="1" customWidth="1"/>
    <col min="11" max="11" width="7.421875" style="1" customWidth="1"/>
    <col min="12" max="12" width="4.140625" style="1" customWidth="1"/>
    <col min="13" max="16384" width="9.140625" style="1" customWidth="1"/>
  </cols>
  <sheetData>
    <row r="1" spans="1:12" ht="12">
      <c r="A1" s="154" t="s">
        <v>119</v>
      </c>
      <c r="B1" s="154"/>
      <c r="C1" s="154"/>
      <c r="D1" s="154"/>
      <c r="E1" s="154"/>
      <c r="F1" s="155"/>
      <c r="G1" s="155"/>
      <c r="H1" s="155"/>
      <c r="I1" s="155"/>
      <c r="J1" s="155"/>
      <c r="K1" s="155"/>
      <c r="L1" s="155"/>
    </row>
    <row r="2" spans="1:12" ht="12">
      <c r="A2" s="156" t="s">
        <v>0</v>
      </c>
      <c r="B2" s="156"/>
      <c r="C2" s="156"/>
      <c r="D2" s="156"/>
      <c r="E2" s="156"/>
      <c r="F2" s="157"/>
      <c r="G2" s="157"/>
      <c r="H2" s="157"/>
      <c r="I2" s="157"/>
      <c r="J2" s="157"/>
      <c r="K2" s="157"/>
      <c r="L2" s="157"/>
    </row>
    <row r="3" spans="1:12" ht="12">
      <c r="A3" s="169"/>
      <c r="B3" s="169"/>
      <c r="C3" s="169"/>
      <c r="D3" s="169"/>
      <c r="E3" s="169"/>
      <c r="F3" s="170"/>
      <c r="G3" s="170"/>
      <c r="H3" s="170"/>
      <c r="I3" s="170"/>
      <c r="J3" s="170"/>
      <c r="K3" s="170"/>
      <c r="L3" s="170"/>
    </row>
    <row r="4" spans="1:12" ht="12">
      <c r="A4" s="154" t="s">
        <v>120</v>
      </c>
      <c r="B4" s="154"/>
      <c r="C4" s="154"/>
      <c r="D4" s="154"/>
      <c r="E4" s="154"/>
      <c r="F4" s="155"/>
      <c r="G4" s="155"/>
      <c r="H4" s="155"/>
      <c r="I4" s="155"/>
      <c r="J4" s="155"/>
      <c r="K4" s="155"/>
      <c r="L4" s="155"/>
    </row>
    <row r="5" spans="1:12" s="3" customFormat="1" ht="12">
      <c r="A5" s="171"/>
      <c r="B5" s="171"/>
      <c r="C5" s="171"/>
      <c r="D5" s="171"/>
      <c r="E5" s="171"/>
      <c r="F5" s="172"/>
      <c r="G5" s="172"/>
      <c r="H5" s="172"/>
      <c r="I5" s="172"/>
      <c r="J5" s="172"/>
      <c r="K5" s="172"/>
      <c r="L5" s="172"/>
    </row>
    <row r="6" spans="1:12" ht="12">
      <c r="A6" s="30"/>
      <c r="B6" s="30"/>
      <c r="C6" s="30"/>
      <c r="D6" s="30"/>
      <c r="E6" s="30"/>
      <c r="F6" s="30"/>
      <c r="G6" s="30"/>
      <c r="H6" s="30"/>
      <c r="I6" s="30"/>
      <c r="J6" s="30"/>
      <c r="K6" s="30"/>
      <c r="L6" s="30"/>
    </row>
    <row r="7" spans="1:12" ht="12">
      <c r="A7" s="40" t="s">
        <v>85</v>
      </c>
      <c r="B7" s="31" t="s">
        <v>86</v>
      </c>
      <c r="C7" s="30"/>
      <c r="D7" s="30"/>
      <c r="E7" s="30"/>
      <c r="F7" s="30"/>
      <c r="G7" s="30"/>
      <c r="H7" s="30"/>
      <c r="I7" s="30"/>
      <c r="J7" s="30"/>
      <c r="K7" s="30"/>
      <c r="L7" s="30"/>
    </row>
    <row r="8" spans="1:12" ht="12">
      <c r="A8" s="40"/>
      <c r="B8" s="31" t="s">
        <v>87</v>
      </c>
      <c r="C8" s="38"/>
      <c r="D8" s="30"/>
      <c r="E8" s="38"/>
      <c r="F8" s="30"/>
      <c r="G8" s="30"/>
      <c r="H8" s="30"/>
      <c r="I8" s="30"/>
      <c r="J8" s="30"/>
      <c r="K8" s="30"/>
      <c r="L8" s="30"/>
    </row>
    <row r="9" spans="1:12" ht="12">
      <c r="A9" s="39"/>
      <c r="B9" s="30"/>
      <c r="C9" s="38"/>
      <c r="D9" s="30"/>
      <c r="E9" s="38"/>
      <c r="F9" s="30"/>
      <c r="G9" s="30"/>
      <c r="H9" s="30"/>
      <c r="I9" s="30"/>
      <c r="J9" s="30"/>
      <c r="K9" s="30"/>
      <c r="L9" s="30"/>
    </row>
    <row r="10" spans="1:12" ht="12">
      <c r="A10" s="40" t="s">
        <v>88</v>
      </c>
      <c r="B10" s="31" t="s">
        <v>89</v>
      </c>
      <c r="C10" s="38"/>
      <c r="D10" s="30"/>
      <c r="E10" s="38"/>
      <c r="F10" s="30"/>
      <c r="G10" s="30"/>
      <c r="H10" s="30"/>
      <c r="I10" s="30"/>
      <c r="J10" s="30"/>
      <c r="K10" s="30"/>
      <c r="L10" s="30"/>
    </row>
    <row r="11" spans="1:12" s="3" customFormat="1" ht="12" customHeight="1">
      <c r="A11" s="121"/>
      <c r="B11" s="205" t="s">
        <v>262</v>
      </c>
      <c r="C11" s="214"/>
      <c r="D11" s="214"/>
      <c r="E11" s="214"/>
      <c r="F11" s="214"/>
      <c r="G11" s="214"/>
      <c r="H11" s="214"/>
      <c r="I11" s="214"/>
      <c r="J11" s="214"/>
      <c r="K11" s="214"/>
      <c r="L11" s="214"/>
    </row>
    <row r="12" spans="1:12" s="3" customFormat="1" ht="12" customHeight="1">
      <c r="A12" s="121"/>
      <c r="B12" s="214"/>
      <c r="C12" s="214"/>
      <c r="D12" s="214"/>
      <c r="E12" s="214"/>
      <c r="F12" s="214"/>
      <c r="G12" s="214"/>
      <c r="H12" s="214"/>
      <c r="I12" s="214"/>
      <c r="J12" s="214"/>
      <c r="K12" s="214"/>
      <c r="L12" s="214"/>
    </row>
    <row r="13" spans="1:12" s="3" customFormat="1" ht="12" customHeight="1">
      <c r="A13" s="121"/>
      <c r="B13" s="214"/>
      <c r="C13" s="214"/>
      <c r="D13" s="214"/>
      <c r="E13" s="214"/>
      <c r="F13" s="214"/>
      <c r="G13" s="214"/>
      <c r="H13" s="214"/>
      <c r="I13" s="214"/>
      <c r="J13" s="214"/>
      <c r="K13" s="214"/>
      <c r="L13" s="214"/>
    </row>
    <row r="14" spans="1:12" s="3" customFormat="1" ht="12" customHeight="1">
      <c r="A14" s="121"/>
      <c r="B14" s="125"/>
      <c r="C14" s="125"/>
      <c r="D14" s="126" t="s">
        <v>256</v>
      </c>
      <c r="E14" s="125"/>
      <c r="F14" s="125"/>
      <c r="G14" s="125"/>
      <c r="H14" s="125"/>
      <c r="I14" s="125"/>
      <c r="J14" s="125"/>
      <c r="K14" s="125"/>
      <c r="L14" s="125"/>
    </row>
    <row r="15" spans="1:12" s="3" customFormat="1" ht="12" customHeight="1">
      <c r="A15" s="121"/>
      <c r="B15" s="125"/>
      <c r="C15" s="125"/>
      <c r="D15" s="126" t="s">
        <v>257</v>
      </c>
      <c r="E15" s="125"/>
      <c r="F15" s="125"/>
      <c r="G15" s="125"/>
      <c r="H15" s="125"/>
      <c r="I15" s="125"/>
      <c r="J15" s="125"/>
      <c r="K15" s="125"/>
      <c r="L15" s="125"/>
    </row>
    <row r="16" spans="1:12" s="3" customFormat="1" ht="12" customHeight="1">
      <c r="A16" s="121"/>
      <c r="B16" s="125"/>
      <c r="C16" s="125"/>
      <c r="D16" s="126" t="s">
        <v>258</v>
      </c>
      <c r="E16" s="125"/>
      <c r="F16" s="125"/>
      <c r="G16" s="125"/>
      <c r="H16" s="125"/>
      <c r="I16" s="125"/>
      <c r="J16" s="125"/>
      <c r="K16" s="125"/>
      <c r="L16" s="125"/>
    </row>
    <row r="17" spans="1:12" s="3" customFormat="1" ht="12" customHeight="1">
      <c r="A17" s="121"/>
      <c r="B17" s="125"/>
      <c r="C17" s="125"/>
      <c r="D17" s="126" t="s">
        <v>259</v>
      </c>
      <c r="E17" s="125"/>
      <c r="F17" s="125"/>
      <c r="G17" s="125"/>
      <c r="H17" s="125"/>
      <c r="I17" s="125"/>
      <c r="J17" s="125"/>
      <c r="K17" s="125"/>
      <c r="L17" s="125"/>
    </row>
    <row r="18" spans="1:12" s="3" customFormat="1" ht="12" customHeight="1">
      <c r="A18" s="121"/>
      <c r="B18" s="125"/>
      <c r="C18" s="125"/>
      <c r="D18" s="126" t="s">
        <v>260</v>
      </c>
      <c r="E18" s="125"/>
      <c r="F18" s="125"/>
      <c r="G18" s="125"/>
      <c r="H18" s="125"/>
      <c r="I18" s="125"/>
      <c r="J18" s="125"/>
      <c r="K18" s="125"/>
      <c r="L18" s="125"/>
    </row>
    <row r="19" spans="1:12" s="3" customFormat="1" ht="12" customHeight="1">
      <c r="A19" s="121"/>
      <c r="B19" s="125"/>
      <c r="C19" s="125"/>
      <c r="D19" s="126" t="s">
        <v>261</v>
      </c>
      <c r="E19" s="125"/>
      <c r="F19" s="125"/>
      <c r="G19" s="125"/>
      <c r="H19" s="125"/>
      <c r="I19" s="125"/>
      <c r="J19" s="125"/>
      <c r="K19" s="125"/>
      <c r="L19" s="125"/>
    </row>
    <row r="20" spans="1:12" s="3" customFormat="1" ht="12">
      <c r="A20" s="121"/>
      <c r="B20" s="123"/>
      <c r="C20" s="38"/>
      <c r="D20" s="38"/>
      <c r="E20" s="38"/>
      <c r="F20" s="38"/>
      <c r="G20" s="38"/>
      <c r="H20" s="38"/>
      <c r="I20" s="38"/>
      <c r="J20" s="38"/>
      <c r="K20" s="38"/>
      <c r="L20" s="38"/>
    </row>
    <row r="21" spans="1:12" s="3" customFormat="1" ht="12">
      <c r="A21" s="121"/>
      <c r="B21" s="163" t="s">
        <v>272</v>
      </c>
      <c r="C21" s="166"/>
      <c r="D21" s="166"/>
      <c r="E21" s="166"/>
      <c r="F21" s="166"/>
      <c r="G21" s="166"/>
      <c r="H21" s="166"/>
      <c r="I21" s="166"/>
      <c r="J21" s="166"/>
      <c r="K21" s="166"/>
      <c r="L21" s="166"/>
    </row>
    <row r="22" spans="1:12" s="3" customFormat="1" ht="12">
      <c r="A22" s="121"/>
      <c r="B22" s="166"/>
      <c r="C22" s="166"/>
      <c r="D22" s="166"/>
      <c r="E22" s="166"/>
      <c r="F22" s="166"/>
      <c r="G22" s="166"/>
      <c r="H22" s="166"/>
      <c r="I22" s="166"/>
      <c r="J22" s="166"/>
      <c r="K22" s="166"/>
      <c r="L22" s="166"/>
    </row>
    <row r="23" spans="1:12" s="3" customFormat="1" ht="14.25" customHeight="1">
      <c r="A23" s="41"/>
      <c r="B23" s="166"/>
      <c r="C23" s="166"/>
      <c r="D23" s="166"/>
      <c r="E23" s="166"/>
      <c r="F23" s="166"/>
      <c r="G23" s="166"/>
      <c r="H23" s="166"/>
      <c r="I23" s="166"/>
      <c r="J23" s="166"/>
      <c r="K23" s="166"/>
      <c r="L23" s="166"/>
    </row>
    <row r="24" spans="1:12" s="3" customFormat="1" ht="12" customHeight="1">
      <c r="A24" s="41"/>
      <c r="B24" s="87"/>
      <c r="C24" s="87"/>
      <c r="D24" s="87"/>
      <c r="E24" s="87"/>
      <c r="F24" s="87"/>
      <c r="G24" s="87"/>
      <c r="H24" s="87"/>
      <c r="I24" s="87"/>
      <c r="J24" s="87"/>
      <c r="K24" s="87"/>
      <c r="L24" s="87"/>
    </row>
    <row r="25" spans="1:12" s="3" customFormat="1" ht="12">
      <c r="A25" s="41"/>
      <c r="B25" s="38"/>
      <c r="C25" s="38"/>
      <c r="D25" s="38"/>
      <c r="E25" s="38"/>
      <c r="F25" s="38"/>
      <c r="G25" s="38"/>
      <c r="H25" s="38"/>
      <c r="I25" s="38"/>
      <c r="J25" s="38"/>
      <c r="K25" s="38"/>
      <c r="L25" s="38"/>
    </row>
    <row r="26" spans="1:12" s="3" customFormat="1" ht="12">
      <c r="A26" s="121" t="s">
        <v>90</v>
      </c>
      <c r="B26" s="123" t="s">
        <v>91</v>
      </c>
      <c r="C26" s="38"/>
      <c r="D26" s="38"/>
      <c r="E26" s="38"/>
      <c r="F26" s="38"/>
      <c r="G26" s="38"/>
      <c r="H26" s="38"/>
      <c r="I26" s="38"/>
      <c r="J26" s="38"/>
      <c r="K26" s="38"/>
      <c r="L26" s="38"/>
    </row>
    <row r="27" spans="1:12" s="3" customFormat="1" ht="12.75" customHeight="1">
      <c r="A27" s="121"/>
      <c r="B27" s="163" t="s">
        <v>231</v>
      </c>
      <c r="C27" s="163"/>
      <c r="D27" s="163"/>
      <c r="E27" s="163"/>
      <c r="F27" s="163"/>
      <c r="G27" s="163"/>
      <c r="H27" s="163"/>
      <c r="I27" s="163"/>
      <c r="J27" s="163"/>
      <c r="K27" s="163"/>
      <c r="L27" s="163"/>
    </row>
    <row r="28" spans="1:12" s="3" customFormat="1" ht="12">
      <c r="A28" s="121"/>
      <c r="B28" s="163"/>
      <c r="C28" s="163"/>
      <c r="D28" s="163"/>
      <c r="E28" s="163"/>
      <c r="F28" s="163"/>
      <c r="G28" s="163"/>
      <c r="H28" s="163"/>
      <c r="I28" s="163"/>
      <c r="J28" s="163"/>
      <c r="K28" s="163"/>
      <c r="L28" s="163"/>
    </row>
    <row r="29" spans="1:12" s="3" customFormat="1" ht="12">
      <c r="A29" s="41"/>
      <c r="B29" s="114"/>
      <c r="C29" s="114"/>
      <c r="D29" s="114"/>
      <c r="E29" s="114"/>
      <c r="F29" s="114"/>
      <c r="G29" s="114"/>
      <c r="H29" s="114"/>
      <c r="I29" s="114"/>
      <c r="J29" s="114"/>
      <c r="K29" s="114"/>
      <c r="L29" s="114"/>
    </row>
    <row r="30" spans="1:12" s="3" customFormat="1" ht="12">
      <c r="A30" s="121" t="s">
        <v>92</v>
      </c>
      <c r="B30" s="123" t="s">
        <v>93</v>
      </c>
      <c r="C30" s="38"/>
      <c r="D30" s="38"/>
      <c r="E30" s="38"/>
      <c r="F30" s="38"/>
      <c r="G30" s="38"/>
      <c r="H30" s="38"/>
      <c r="I30" s="38"/>
      <c r="J30" s="38"/>
      <c r="K30" s="38"/>
      <c r="L30" s="38"/>
    </row>
    <row r="31" spans="1:12" s="3" customFormat="1" ht="12">
      <c r="A31" s="41"/>
      <c r="B31" s="147" t="s">
        <v>265</v>
      </c>
      <c r="C31" s="147"/>
      <c r="D31" s="147"/>
      <c r="E31" s="147"/>
      <c r="F31" s="147"/>
      <c r="G31" s="147"/>
      <c r="H31" s="147"/>
      <c r="I31" s="147"/>
      <c r="J31" s="147"/>
      <c r="K31" s="147"/>
      <c r="L31" s="147"/>
    </row>
    <row r="32" spans="1:12" s="3" customFormat="1" ht="12">
      <c r="A32" s="41"/>
      <c r="B32" s="147"/>
      <c r="C32" s="147"/>
      <c r="D32" s="147"/>
      <c r="E32" s="147"/>
      <c r="F32" s="147"/>
      <c r="G32" s="147"/>
      <c r="H32" s="147"/>
      <c r="I32" s="147"/>
      <c r="J32" s="147"/>
      <c r="K32" s="147"/>
      <c r="L32" s="147"/>
    </row>
    <row r="33" spans="1:12" s="3" customFormat="1" ht="12">
      <c r="A33" s="41"/>
      <c r="B33" s="147"/>
      <c r="C33" s="147"/>
      <c r="D33" s="147"/>
      <c r="E33" s="147"/>
      <c r="F33" s="147"/>
      <c r="G33" s="147"/>
      <c r="H33" s="147"/>
      <c r="I33" s="147"/>
      <c r="J33" s="147"/>
      <c r="K33" s="147"/>
      <c r="L33" s="147"/>
    </row>
    <row r="34" spans="1:12" s="3" customFormat="1" ht="12">
      <c r="A34" s="41"/>
      <c r="B34" s="147"/>
      <c r="C34" s="147"/>
      <c r="D34" s="147"/>
      <c r="E34" s="147"/>
      <c r="F34" s="147"/>
      <c r="G34" s="147"/>
      <c r="H34" s="147"/>
      <c r="I34" s="147"/>
      <c r="J34" s="147"/>
      <c r="K34" s="147"/>
      <c r="L34" s="147"/>
    </row>
    <row r="35" spans="1:12" s="3" customFormat="1" ht="12">
      <c r="A35" s="41"/>
      <c r="B35" s="38"/>
      <c r="C35" s="38"/>
      <c r="D35" s="38"/>
      <c r="E35" s="38"/>
      <c r="F35" s="38"/>
      <c r="G35" s="38"/>
      <c r="H35" s="38"/>
      <c r="I35" s="38"/>
      <c r="J35" s="38"/>
      <c r="K35" s="38"/>
      <c r="L35" s="38"/>
    </row>
    <row r="36" spans="1:12" s="3" customFormat="1" ht="12">
      <c r="A36" s="121" t="s">
        <v>94</v>
      </c>
      <c r="B36" s="123" t="s">
        <v>95</v>
      </c>
      <c r="C36" s="38"/>
      <c r="D36" s="38"/>
      <c r="E36" s="38"/>
      <c r="F36" s="38"/>
      <c r="G36" s="38"/>
      <c r="H36" s="38"/>
      <c r="I36" s="38"/>
      <c r="J36" s="38"/>
      <c r="K36" s="38"/>
      <c r="L36" s="38"/>
    </row>
    <row r="37" spans="1:12" s="3" customFormat="1" ht="12">
      <c r="A37" s="41"/>
      <c r="B37" s="38" t="s">
        <v>232</v>
      </c>
      <c r="C37" s="38"/>
      <c r="D37" s="38"/>
      <c r="E37" s="38"/>
      <c r="F37" s="38"/>
      <c r="G37" s="38"/>
      <c r="H37" s="38"/>
      <c r="I37" s="38"/>
      <c r="J37" s="38"/>
      <c r="K37" s="38"/>
      <c r="L37" s="38"/>
    </row>
    <row r="38" spans="1:12" s="3" customFormat="1" ht="12">
      <c r="A38" s="41"/>
      <c r="B38" s="38"/>
      <c r="C38" s="38"/>
      <c r="D38" s="38"/>
      <c r="E38" s="38"/>
      <c r="F38" s="38"/>
      <c r="G38" s="38"/>
      <c r="H38" s="38"/>
      <c r="I38" s="38"/>
      <c r="J38" s="38"/>
      <c r="K38" s="38"/>
      <c r="L38" s="38"/>
    </row>
    <row r="39" spans="1:12" s="3" customFormat="1" ht="12">
      <c r="A39" s="121" t="s">
        <v>96</v>
      </c>
      <c r="B39" s="123" t="s">
        <v>28</v>
      </c>
      <c r="C39" s="38"/>
      <c r="D39" s="38"/>
      <c r="E39" s="38"/>
      <c r="F39" s="38"/>
      <c r="G39" s="38"/>
      <c r="H39" s="38"/>
      <c r="I39" s="38"/>
      <c r="J39" s="38"/>
      <c r="K39" s="38"/>
      <c r="L39" s="38"/>
    </row>
    <row r="40" spans="1:12" s="3" customFormat="1" ht="23.25" customHeight="1">
      <c r="A40" s="41"/>
      <c r="B40" s="211" t="s">
        <v>190</v>
      </c>
      <c r="C40" s="212"/>
      <c r="D40" s="212"/>
      <c r="E40" s="212"/>
      <c r="F40" s="212"/>
      <c r="G40" s="212"/>
      <c r="H40" s="212"/>
      <c r="I40" s="212"/>
      <c r="J40" s="212"/>
      <c r="K40" s="212"/>
      <c r="L40" s="212"/>
    </row>
    <row r="41" spans="1:12" s="3" customFormat="1" ht="13.5" customHeight="1">
      <c r="A41" s="41"/>
      <c r="B41" s="131"/>
      <c r="C41" s="132"/>
      <c r="D41" s="132"/>
      <c r="E41" s="132"/>
      <c r="F41" s="132"/>
      <c r="G41" s="132"/>
      <c r="H41" s="132"/>
      <c r="I41" s="132"/>
      <c r="J41" s="132"/>
      <c r="K41" s="132"/>
      <c r="L41" s="132"/>
    </row>
    <row r="42" spans="1:12" s="3" customFormat="1" ht="13.5" customHeight="1">
      <c r="A42" s="41"/>
      <c r="B42" s="131"/>
      <c r="C42" s="134" t="s">
        <v>293</v>
      </c>
      <c r="D42" s="132"/>
      <c r="E42" s="132"/>
      <c r="F42" s="132"/>
      <c r="G42" s="132"/>
      <c r="H42" s="132"/>
      <c r="I42" s="132"/>
      <c r="J42" s="37" t="s">
        <v>84</v>
      </c>
      <c r="K42" s="132"/>
      <c r="L42" s="132"/>
    </row>
    <row r="43" spans="1:12" s="3" customFormat="1" ht="13.5" customHeight="1">
      <c r="A43" s="41"/>
      <c r="B43" s="131"/>
      <c r="C43" s="133"/>
      <c r="D43" s="41" t="s">
        <v>291</v>
      </c>
      <c r="E43" s="132"/>
      <c r="F43" s="132"/>
      <c r="G43" s="132"/>
      <c r="H43" s="132"/>
      <c r="J43" s="135">
        <v>0.1</v>
      </c>
      <c r="K43" s="132"/>
      <c r="L43" s="132"/>
    </row>
    <row r="44" spans="1:12" s="3" customFormat="1" ht="13.5" customHeight="1">
      <c r="A44" s="41"/>
      <c r="B44" s="131"/>
      <c r="C44" s="133"/>
      <c r="D44" s="41" t="s">
        <v>292</v>
      </c>
      <c r="E44" s="132"/>
      <c r="F44" s="132"/>
      <c r="G44" s="132"/>
      <c r="H44" s="132"/>
      <c r="J44" s="135">
        <v>309</v>
      </c>
      <c r="K44" s="132"/>
      <c r="L44" s="132"/>
    </row>
    <row r="45" spans="1:12" s="3" customFormat="1" ht="16.5" customHeight="1" thickBot="1">
      <c r="A45" s="41"/>
      <c r="B45" s="131"/>
      <c r="C45" s="133"/>
      <c r="D45" s="41"/>
      <c r="E45" s="132"/>
      <c r="F45" s="132"/>
      <c r="G45" s="132"/>
      <c r="H45" s="132"/>
      <c r="I45" s="132"/>
      <c r="J45" s="136">
        <f>+J43+J44</f>
        <v>309.1</v>
      </c>
      <c r="K45" s="132"/>
      <c r="L45" s="132"/>
    </row>
    <row r="46" spans="1:12" s="3" customFormat="1" ht="14.25" customHeight="1" thickTop="1">
      <c r="A46" s="41"/>
      <c r="B46" s="131"/>
      <c r="C46" s="133"/>
      <c r="D46" s="41"/>
      <c r="E46" s="132"/>
      <c r="F46" s="132"/>
      <c r="G46" s="132"/>
      <c r="H46" s="132"/>
      <c r="I46" s="132"/>
      <c r="J46" s="137"/>
      <c r="K46" s="132"/>
      <c r="L46" s="132"/>
    </row>
    <row r="47" spans="1:12" s="3" customFormat="1" ht="13.5" customHeight="1">
      <c r="A47" s="41"/>
      <c r="B47" s="147" t="s">
        <v>294</v>
      </c>
      <c r="C47" s="213"/>
      <c r="D47" s="213"/>
      <c r="E47" s="213"/>
      <c r="F47" s="213"/>
      <c r="G47" s="213"/>
      <c r="H47" s="213"/>
      <c r="I47" s="213"/>
      <c r="J47" s="213"/>
      <c r="K47" s="213"/>
      <c r="L47" s="213"/>
    </row>
    <row r="48" spans="1:12" s="3" customFormat="1" ht="13.5" customHeight="1">
      <c r="A48" s="41"/>
      <c r="B48" s="213"/>
      <c r="C48" s="213"/>
      <c r="D48" s="213"/>
      <c r="E48" s="213"/>
      <c r="F48" s="213"/>
      <c r="G48" s="213"/>
      <c r="H48" s="213"/>
      <c r="I48" s="213"/>
      <c r="J48" s="213"/>
      <c r="K48" s="213"/>
      <c r="L48" s="213"/>
    </row>
    <row r="49" spans="1:12" s="3" customFormat="1" ht="13.5" customHeight="1">
      <c r="A49" s="41"/>
      <c r="B49" s="213"/>
      <c r="C49" s="213"/>
      <c r="D49" s="213"/>
      <c r="E49" s="213"/>
      <c r="F49" s="213"/>
      <c r="G49" s="213"/>
      <c r="H49" s="213"/>
      <c r="I49" s="213"/>
      <c r="J49" s="213"/>
      <c r="K49" s="213"/>
      <c r="L49" s="213"/>
    </row>
    <row r="50" spans="1:12" s="3" customFormat="1" ht="13.5" customHeight="1">
      <c r="A50" s="41"/>
      <c r="B50" s="131"/>
      <c r="C50" s="133"/>
      <c r="D50" s="133"/>
      <c r="E50" s="132"/>
      <c r="F50" s="132"/>
      <c r="G50" s="132"/>
      <c r="H50" s="132"/>
      <c r="I50" s="132"/>
      <c r="J50" s="132"/>
      <c r="K50" s="132"/>
      <c r="L50" s="132"/>
    </row>
    <row r="51" spans="1:12" s="3" customFormat="1" ht="12">
      <c r="A51" s="41"/>
      <c r="B51" s="38"/>
      <c r="C51" s="38"/>
      <c r="D51" s="134"/>
      <c r="E51" s="38"/>
      <c r="F51" s="38"/>
      <c r="G51" s="38"/>
      <c r="H51" s="38"/>
      <c r="I51" s="38"/>
      <c r="J51" s="38"/>
      <c r="K51" s="38"/>
      <c r="L51" s="38"/>
    </row>
    <row r="52" spans="1:12" s="3" customFormat="1" ht="12">
      <c r="A52" s="121" t="s">
        <v>97</v>
      </c>
      <c r="B52" s="123" t="s">
        <v>98</v>
      </c>
      <c r="C52" s="38"/>
      <c r="D52" s="38"/>
      <c r="E52" s="38"/>
      <c r="F52" s="38"/>
      <c r="G52" s="38"/>
      <c r="H52" s="38"/>
      <c r="I52" s="38"/>
      <c r="J52" s="38"/>
      <c r="K52" s="38"/>
      <c r="L52" s="38"/>
    </row>
    <row r="53" spans="1:12" s="3" customFormat="1" ht="12.75" customHeight="1">
      <c r="A53" s="41"/>
      <c r="B53" s="163" t="s">
        <v>233</v>
      </c>
      <c r="C53" s="210"/>
      <c r="D53" s="210"/>
      <c r="E53" s="210"/>
      <c r="F53" s="210"/>
      <c r="G53" s="210"/>
      <c r="H53" s="210"/>
      <c r="I53" s="210"/>
      <c r="J53" s="210"/>
      <c r="K53" s="210"/>
      <c r="L53" s="210"/>
    </row>
    <row r="54" spans="1:12" s="3" customFormat="1" ht="12.75" customHeight="1">
      <c r="A54" s="41"/>
      <c r="B54" s="210"/>
      <c r="C54" s="210"/>
      <c r="D54" s="210"/>
      <c r="E54" s="210"/>
      <c r="F54" s="210"/>
      <c r="G54" s="210"/>
      <c r="H54" s="210"/>
      <c r="I54" s="210"/>
      <c r="J54" s="210"/>
      <c r="K54" s="210"/>
      <c r="L54" s="210"/>
    </row>
    <row r="55" spans="1:12" s="3" customFormat="1" ht="12">
      <c r="A55" s="41"/>
      <c r="B55" s="38"/>
      <c r="C55" s="38"/>
      <c r="D55" s="38"/>
      <c r="E55" s="38"/>
      <c r="F55" s="38"/>
      <c r="G55" s="38"/>
      <c r="H55" s="38"/>
      <c r="I55" s="38"/>
      <c r="J55" s="38"/>
      <c r="K55" s="38"/>
      <c r="L55" s="38"/>
    </row>
    <row r="56" spans="1:12" s="3" customFormat="1" ht="12">
      <c r="A56" s="121" t="s">
        <v>99</v>
      </c>
      <c r="B56" s="123" t="s">
        <v>100</v>
      </c>
      <c r="C56" s="38"/>
      <c r="D56" s="38"/>
      <c r="E56" s="38"/>
      <c r="F56" s="38"/>
      <c r="G56" s="38"/>
      <c r="H56" s="38"/>
      <c r="I56" s="38"/>
      <c r="J56" s="38"/>
      <c r="K56" s="38"/>
      <c r="L56" s="38"/>
    </row>
    <row r="57" spans="1:12" s="3" customFormat="1" ht="24" customHeight="1">
      <c r="A57" s="41"/>
      <c r="B57" s="204" t="s">
        <v>234</v>
      </c>
      <c r="C57" s="204"/>
      <c r="D57" s="204"/>
      <c r="E57" s="204"/>
      <c r="F57" s="204"/>
      <c r="G57" s="204"/>
      <c r="H57" s="204"/>
      <c r="I57" s="204"/>
      <c r="J57" s="204"/>
      <c r="K57" s="204"/>
      <c r="L57" s="204"/>
    </row>
    <row r="58" spans="1:12" s="3" customFormat="1" ht="12">
      <c r="A58" s="41"/>
      <c r="B58" s="127"/>
      <c r="C58" s="127"/>
      <c r="D58" s="127"/>
      <c r="E58" s="127"/>
      <c r="F58" s="127"/>
      <c r="G58" s="127"/>
      <c r="H58" s="127"/>
      <c r="I58" s="127"/>
      <c r="J58" s="127"/>
      <c r="K58" s="127"/>
      <c r="L58" s="127"/>
    </row>
    <row r="59" spans="1:12" s="3" customFormat="1" ht="12">
      <c r="A59" s="121"/>
      <c r="B59" s="127"/>
      <c r="C59" s="127"/>
      <c r="D59" s="127"/>
      <c r="E59" s="127"/>
      <c r="F59" s="127"/>
      <c r="G59" s="127"/>
      <c r="H59" s="127"/>
      <c r="I59" s="127"/>
      <c r="J59" s="127"/>
      <c r="K59" s="127"/>
      <c r="L59" s="127"/>
    </row>
    <row r="60" spans="1:12" s="3" customFormat="1" ht="12">
      <c r="A60" s="121" t="s">
        <v>101</v>
      </c>
      <c r="B60" s="123" t="s">
        <v>102</v>
      </c>
      <c r="C60" s="38"/>
      <c r="D60" s="38"/>
      <c r="E60" s="38"/>
      <c r="F60" s="38"/>
      <c r="G60" s="38"/>
      <c r="H60" s="38"/>
      <c r="I60" s="38"/>
      <c r="J60" s="38"/>
      <c r="K60" s="38"/>
      <c r="L60" s="38"/>
    </row>
    <row r="61" spans="1:12" s="3" customFormat="1" ht="12">
      <c r="A61" s="121"/>
      <c r="B61" s="206" t="s">
        <v>189</v>
      </c>
      <c r="C61" s="207"/>
      <c r="D61" s="207"/>
      <c r="E61" s="207"/>
      <c r="F61" s="207"/>
      <c r="G61" s="207"/>
      <c r="H61" s="207"/>
      <c r="I61" s="207"/>
      <c r="J61" s="207"/>
      <c r="K61" s="207"/>
      <c r="L61" s="207"/>
    </row>
    <row r="62" spans="1:12" s="3" customFormat="1" ht="12">
      <c r="A62" s="121"/>
      <c r="B62" s="207"/>
      <c r="C62" s="207"/>
      <c r="D62" s="207"/>
      <c r="E62" s="207"/>
      <c r="F62" s="207"/>
      <c r="G62" s="207"/>
      <c r="H62" s="207"/>
      <c r="I62" s="207"/>
      <c r="J62" s="207"/>
      <c r="K62" s="207"/>
      <c r="L62" s="207"/>
    </row>
    <row r="63" spans="1:12" s="3" customFormat="1" ht="12">
      <c r="A63" s="121"/>
      <c r="B63" s="207"/>
      <c r="C63" s="207"/>
      <c r="D63" s="207"/>
      <c r="E63" s="207"/>
      <c r="F63" s="207"/>
      <c r="G63" s="207"/>
      <c r="H63" s="207"/>
      <c r="I63" s="207"/>
      <c r="J63" s="207"/>
      <c r="K63" s="207"/>
      <c r="L63" s="207"/>
    </row>
    <row r="64" spans="1:12" s="3" customFormat="1" ht="12">
      <c r="A64" s="41"/>
      <c r="B64" s="38"/>
      <c r="C64" s="38"/>
      <c r="D64" s="38"/>
      <c r="E64" s="38"/>
      <c r="F64" s="38"/>
      <c r="G64" s="38"/>
      <c r="H64" s="38"/>
      <c r="I64" s="38"/>
      <c r="J64" s="37" t="s">
        <v>84</v>
      </c>
      <c r="K64" s="38"/>
      <c r="L64" s="38"/>
    </row>
    <row r="65" spans="1:12" s="3" customFormat="1" ht="12">
      <c r="A65" s="41"/>
      <c r="B65" s="38" t="s">
        <v>103</v>
      </c>
      <c r="C65" s="208" t="s">
        <v>228</v>
      </c>
      <c r="D65" s="209"/>
      <c r="E65" s="209"/>
      <c r="F65" s="209"/>
      <c r="G65" s="209"/>
      <c r="H65" s="209"/>
      <c r="I65" s="209"/>
      <c r="J65" s="38"/>
      <c r="K65" s="38"/>
      <c r="L65" s="38"/>
    </row>
    <row r="66" spans="1:12" s="3" customFormat="1" ht="27.75" customHeight="1" thickBot="1">
      <c r="A66" s="41"/>
      <c r="B66" s="38"/>
      <c r="C66" s="209"/>
      <c r="D66" s="209"/>
      <c r="E66" s="209"/>
      <c r="F66" s="209"/>
      <c r="G66" s="209"/>
      <c r="H66" s="209"/>
      <c r="I66" s="209"/>
      <c r="J66" s="115">
        <v>0</v>
      </c>
      <c r="K66" s="38"/>
      <c r="L66" s="38"/>
    </row>
    <row r="67" spans="1:12" s="3" customFormat="1" ht="12.75" thickTop="1">
      <c r="A67" s="41"/>
      <c r="B67" s="38"/>
      <c r="C67" s="38"/>
      <c r="D67" s="38"/>
      <c r="E67" s="38"/>
      <c r="F67" s="38"/>
      <c r="G67" s="38"/>
      <c r="H67" s="38"/>
      <c r="I67" s="38"/>
      <c r="J67" s="116"/>
      <c r="K67" s="38"/>
      <c r="L67" s="38"/>
    </row>
    <row r="68" spans="1:12" s="3" customFormat="1" ht="12">
      <c r="A68" s="41"/>
      <c r="B68" s="38" t="s">
        <v>104</v>
      </c>
      <c r="C68" s="208" t="s">
        <v>235</v>
      </c>
      <c r="D68" s="208"/>
      <c r="E68" s="208"/>
      <c r="F68" s="208"/>
      <c r="G68" s="208"/>
      <c r="H68" s="208"/>
      <c r="I68" s="208"/>
      <c r="J68" s="117"/>
      <c r="K68" s="38"/>
      <c r="L68" s="38"/>
    </row>
    <row r="69" spans="1:12" s="3" customFormat="1" ht="23.25" customHeight="1">
      <c r="A69" s="41"/>
      <c r="B69" s="38"/>
      <c r="C69" s="208"/>
      <c r="D69" s="208"/>
      <c r="E69" s="208"/>
      <c r="F69" s="208"/>
      <c r="G69" s="208"/>
      <c r="H69" s="208"/>
      <c r="I69" s="208"/>
      <c r="J69" s="117"/>
      <c r="K69" s="38"/>
      <c r="L69" s="38"/>
    </row>
    <row r="70" spans="1:12" s="3" customFormat="1" ht="16.5" customHeight="1" thickBot="1">
      <c r="A70" s="41"/>
      <c r="B70" s="38"/>
      <c r="C70" s="208"/>
      <c r="D70" s="208"/>
      <c r="E70" s="208"/>
      <c r="F70" s="208"/>
      <c r="G70" s="208"/>
      <c r="H70" s="208"/>
      <c r="I70" s="208"/>
      <c r="J70" s="118">
        <f>+'Balance Sheet'!C32</f>
        <v>381</v>
      </c>
      <c r="K70" s="38"/>
      <c r="L70" s="38"/>
    </row>
    <row r="71" spans="1:12" s="3" customFormat="1" ht="12.75" thickTop="1">
      <c r="A71" s="41"/>
      <c r="B71" s="38"/>
      <c r="C71" s="38"/>
      <c r="D71" s="38"/>
      <c r="E71" s="38"/>
      <c r="F71" s="38"/>
      <c r="G71" s="38"/>
      <c r="H71" s="38"/>
      <c r="I71" s="38"/>
      <c r="J71" s="38"/>
      <c r="K71" s="38"/>
      <c r="L71" s="38"/>
    </row>
    <row r="72" spans="1:12" s="3" customFormat="1" ht="12">
      <c r="A72" s="41"/>
      <c r="B72" s="38"/>
      <c r="C72" s="38"/>
      <c r="D72" s="38"/>
      <c r="E72" s="38"/>
      <c r="F72" s="38"/>
      <c r="G72" s="38"/>
      <c r="H72" s="38"/>
      <c r="I72" s="38"/>
      <c r="J72" s="38"/>
      <c r="K72" s="38"/>
      <c r="L72" s="38"/>
    </row>
    <row r="73" spans="1:12" s="3" customFormat="1" ht="12">
      <c r="A73" s="121" t="s">
        <v>105</v>
      </c>
      <c r="B73" s="123" t="s">
        <v>106</v>
      </c>
      <c r="C73" s="38"/>
      <c r="D73" s="38"/>
      <c r="E73" s="38"/>
      <c r="F73" s="38"/>
      <c r="G73" s="38"/>
      <c r="H73" s="38"/>
      <c r="I73" s="38"/>
      <c r="J73" s="38"/>
      <c r="K73" s="38"/>
      <c r="L73" s="38"/>
    </row>
    <row r="74" spans="1:12" s="3" customFormat="1" ht="12">
      <c r="A74" s="41"/>
      <c r="B74" s="38" t="s">
        <v>107</v>
      </c>
      <c r="C74" s="38"/>
      <c r="D74" s="38"/>
      <c r="E74" s="38"/>
      <c r="F74" s="38"/>
      <c r="G74" s="38"/>
      <c r="H74" s="38"/>
      <c r="I74" s="38"/>
      <c r="J74" s="38"/>
      <c r="K74" s="38"/>
      <c r="L74" s="38"/>
    </row>
    <row r="75" spans="1:12" s="3" customFormat="1" ht="12">
      <c r="A75" s="41"/>
      <c r="B75" s="38"/>
      <c r="C75" s="38"/>
      <c r="D75" s="38"/>
      <c r="E75" s="38"/>
      <c r="F75" s="38"/>
      <c r="G75" s="38"/>
      <c r="H75" s="38"/>
      <c r="I75" s="38"/>
      <c r="J75" s="38"/>
      <c r="K75" s="38"/>
      <c r="L75" s="38"/>
    </row>
    <row r="76" spans="1:12" s="3" customFormat="1" ht="12">
      <c r="A76" s="121" t="s">
        <v>108</v>
      </c>
      <c r="B76" s="123" t="s">
        <v>109</v>
      </c>
      <c r="C76" s="38"/>
      <c r="D76" s="38"/>
      <c r="E76" s="38"/>
      <c r="F76" s="38"/>
      <c r="G76" s="38"/>
      <c r="H76" s="38"/>
      <c r="I76" s="38"/>
      <c r="J76" s="38"/>
      <c r="K76" s="38"/>
      <c r="L76" s="38"/>
    </row>
    <row r="77" spans="1:12" s="3" customFormat="1" ht="12">
      <c r="A77" s="41"/>
      <c r="B77" s="38" t="s">
        <v>110</v>
      </c>
      <c r="C77" s="38"/>
      <c r="D77" s="38"/>
      <c r="E77" s="38"/>
      <c r="F77" s="38"/>
      <c r="G77" s="38"/>
      <c r="H77" s="38"/>
      <c r="I77" s="38"/>
      <c r="J77" s="38"/>
      <c r="K77" s="38"/>
      <c r="L77" s="38"/>
    </row>
    <row r="78" spans="1:12" s="3" customFormat="1" ht="12">
      <c r="A78" s="41"/>
      <c r="B78" s="38"/>
      <c r="C78" s="38"/>
      <c r="D78" s="38"/>
      <c r="E78" s="38"/>
      <c r="F78" s="38"/>
      <c r="G78" s="38"/>
      <c r="H78" s="38"/>
      <c r="I78" s="38"/>
      <c r="J78" s="38"/>
      <c r="K78" s="38"/>
      <c r="L78" s="38"/>
    </row>
    <row r="79" spans="1:12" s="3" customFormat="1" ht="12">
      <c r="A79" s="41"/>
      <c r="B79" s="38"/>
      <c r="C79" s="38"/>
      <c r="D79" s="38"/>
      <c r="E79" s="38"/>
      <c r="F79" s="38"/>
      <c r="G79" s="38"/>
      <c r="H79" s="38"/>
      <c r="I79" s="38"/>
      <c r="J79" s="38"/>
      <c r="K79" s="38"/>
      <c r="L79" s="38"/>
    </row>
    <row r="80" spans="1:12" s="3" customFormat="1" ht="12">
      <c r="A80" s="121" t="s">
        <v>111</v>
      </c>
      <c r="B80" s="123" t="s">
        <v>36</v>
      </c>
      <c r="C80" s="38"/>
      <c r="D80" s="38"/>
      <c r="E80" s="38"/>
      <c r="F80" s="38"/>
      <c r="G80" s="38"/>
      <c r="H80" s="38"/>
      <c r="I80" s="38"/>
      <c r="J80" s="38"/>
      <c r="K80" s="38"/>
      <c r="L80" s="38"/>
    </row>
    <row r="81" spans="1:12" s="3" customFormat="1" ht="12">
      <c r="A81" s="41"/>
      <c r="B81" s="38" t="s">
        <v>112</v>
      </c>
      <c r="C81" s="38"/>
      <c r="D81" s="38"/>
      <c r="E81" s="38"/>
      <c r="F81" s="38"/>
      <c r="G81" s="38"/>
      <c r="H81" s="38"/>
      <c r="I81" s="38"/>
      <c r="J81" s="38"/>
      <c r="K81" s="38"/>
      <c r="L81" s="38"/>
    </row>
    <row r="82" spans="1:12" s="3" customFormat="1" ht="12">
      <c r="A82" s="41"/>
      <c r="B82" s="38"/>
      <c r="C82" s="38"/>
      <c r="D82" s="38"/>
      <c r="E82" s="38"/>
      <c r="F82" s="38"/>
      <c r="G82" s="38"/>
      <c r="H82" s="38"/>
      <c r="I82" s="38"/>
      <c r="J82" s="38"/>
      <c r="K82" s="38"/>
      <c r="L82" s="38"/>
    </row>
    <row r="83" spans="1:12" s="3" customFormat="1" ht="12">
      <c r="A83" s="121" t="s">
        <v>113</v>
      </c>
      <c r="B83" s="123" t="s">
        <v>118</v>
      </c>
      <c r="C83" s="38"/>
      <c r="D83" s="38"/>
      <c r="E83" s="38"/>
      <c r="F83" s="38"/>
      <c r="G83" s="38"/>
      <c r="H83" s="38"/>
      <c r="I83" s="38"/>
      <c r="J83" s="38"/>
      <c r="K83" s="38"/>
      <c r="L83" s="38"/>
    </row>
    <row r="84" spans="1:12" s="3" customFormat="1" ht="12">
      <c r="A84" s="37"/>
      <c r="B84" s="38"/>
      <c r="C84" s="38"/>
      <c r="D84" s="38"/>
      <c r="E84" s="38"/>
      <c r="F84" s="28" t="s">
        <v>11</v>
      </c>
      <c r="G84" s="28" t="s">
        <v>12</v>
      </c>
      <c r="H84" s="24"/>
      <c r="I84" s="28" t="s">
        <v>13</v>
      </c>
      <c r="J84" s="28" t="s">
        <v>12</v>
      </c>
      <c r="K84" s="38"/>
      <c r="L84" s="38"/>
    </row>
    <row r="85" spans="1:12" s="3" customFormat="1" ht="12">
      <c r="A85" s="37"/>
      <c r="B85" s="38"/>
      <c r="C85" s="38"/>
      <c r="D85" s="38"/>
      <c r="E85" s="38"/>
      <c r="F85" s="28" t="s">
        <v>14</v>
      </c>
      <c r="G85" s="28" t="s">
        <v>15</v>
      </c>
      <c r="H85" s="24"/>
      <c r="I85" s="28" t="s">
        <v>14</v>
      </c>
      <c r="J85" s="28" t="s">
        <v>16</v>
      </c>
      <c r="K85" s="38"/>
      <c r="L85" s="38"/>
    </row>
    <row r="86" spans="1:12" s="3" customFormat="1" ht="12">
      <c r="A86" s="37"/>
      <c r="B86" s="38"/>
      <c r="C86" s="38"/>
      <c r="D86" s="38"/>
      <c r="E86" s="38"/>
      <c r="F86" s="28" t="s">
        <v>17</v>
      </c>
      <c r="G86" s="28" t="s">
        <v>17</v>
      </c>
      <c r="H86" s="24"/>
      <c r="I86" s="28" t="s">
        <v>18</v>
      </c>
      <c r="J86" s="28" t="s">
        <v>19</v>
      </c>
      <c r="K86" s="38"/>
      <c r="L86" s="38"/>
    </row>
    <row r="87" spans="1:12" s="3" customFormat="1" ht="12">
      <c r="A87" s="37"/>
      <c r="B87" s="38"/>
      <c r="C87" s="38"/>
      <c r="D87" s="38"/>
      <c r="E87" s="38"/>
      <c r="F87" s="85">
        <v>38472</v>
      </c>
      <c r="G87" s="85">
        <v>38107</v>
      </c>
      <c r="H87" s="54"/>
      <c r="I87" s="85">
        <v>38472</v>
      </c>
      <c r="J87" s="85">
        <v>38107</v>
      </c>
      <c r="K87" s="38"/>
      <c r="L87" s="38"/>
    </row>
    <row r="88" spans="1:12" s="3" customFormat="1" ht="12">
      <c r="A88" s="37"/>
      <c r="B88" s="37" t="s">
        <v>114</v>
      </c>
      <c r="C88" s="38" t="s">
        <v>115</v>
      </c>
      <c r="D88" s="38"/>
      <c r="E88" s="38"/>
      <c r="F88" s="2"/>
      <c r="G88" s="2"/>
      <c r="H88" s="24"/>
      <c r="I88" s="2"/>
      <c r="J88" s="2"/>
      <c r="K88" s="38"/>
      <c r="L88" s="38"/>
    </row>
    <row r="89" spans="1:12" s="3" customFormat="1" ht="27" customHeight="1">
      <c r="A89" s="37"/>
      <c r="B89" s="38"/>
      <c r="C89" s="205" t="s">
        <v>161</v>
      </c>
      <c r="D89" s="205"/>
      <c r="E89" s="205"/>
      <c r="F89" s="82">
        <f>'Income St'!C43</f>
        <v>461</v>
      </c>
      <c r="G89" s="80" t="s">
        <v>138</v>
      </c>
      <c r="H89" s="81"/>
      <c r="I89" s="82">
        <f>'Income St'!F43</f>
        <v>461</v>
      </c>
      <c r="J89" s="80" t="s">
        <v>138</v>
      </c>
      <c r="K89" s="38"/>
      <c r="L89" s="38"/>
    </row>
    <row r="90" spans="1:12" s="3" customFormat="1" ht="39.75" customHeight="1">
      <c r="A90" s="37"/>
      <c r="B90" s="38"/>
      <c r="C90" s="205" t="s">
        <v>162</v>
      </c>
      <c r="D90" s="205"/>
      <c r="E90" s="205"/>
      <c r="F90" s="83">
        <v>38406</v>
      </c>
      <c r="G90" s="80" t="s">
        <v>138</v>
      </c>
      <c r="H90" s="81"/>
      <c r="I90" s="83">
        <f>+F90</f>
        <v>38406</v>
      </c>
      <c r="J90" s="80" t="s">
        <v>138</v>
      </c>
      <c r="K90" s="38"/>
      <c r="L90" s="38"/>
    </row>
    <row r="91" spans="1:12" s="3" customFormat="1" ht="27" customHeight="1">
      <c r="A91" s="37"/>
      <c r="B91" s="38"/>
      <c r="C91" s="205" t="s">
        <v>147</v>
      </c>
      <c r="D91" s="205"/>
      <c r="E91" s="205"/>
      <c r="F91" s="84">
        <f>+F89/F90*100</f>
        <v>1.2003332812581367</v>
      </c>
      <c r="G91" s="80" t="s">
        <v>138</v>
      </c>
      <c r="H91" s="81"/>
      <c r="I91" s="84">
        <f>+I89/I90*100</f>
        <v>1.2003332812581367</v>
      </c>
      <c r="J91" s="80" t="s">
        <v>138</v>
      </c>
      <c r="K91" s="38"/>
      <c r="L91" s="38"/>
    </row>
    <row r="92" spans="1:12" s="3" customFormat="1" ht="12">
      <c r="A92" s="37"/>
      <c r="B92" s="38"/>
      <c r="C92" s="38"/>
      <c r="D92" s="38"/>
      <c r="E92" s="38"/>
      <c r="F92" s="38"/>
      <c r="G92" s="38"/>
      <c r="H92" s="38"/>
      <c r="I92" s="38"/>
      <c r="J92" s="38"/>
      <c r="K92" s="38"/>
      <c r="L92" s="38"/>
    </row>
    <row r="93" spans="1:12" s="3" customFormat="1" ht="12">
      <c r="A93" s="37"/>
      <c r="B93" s="38"/>
      <c r="C93" s="38"/>
      <c r="D93" s="38"/>
      <c r="E93" s="38"/>
      <c r="F93" s="38"/>
      <c r="G93" s="38"/>
      <c r="H93" s="38"/>
      <c r="I93" s="38"/>
      <c r="J93" s="38"/>
      <c r="K93" s="38"/>
      <c r="L93" s="38"/>
    </row>
    <row r="94" spans="1:12" s="3" customFormat="1" ht="12">
      <c r="A94" s="37"/>
      <c r="B94" s="37" t="s">
        <v>116</v>
      </c>
      <c r="C94" s="38" t="s">
        <v>117</v>
      </c>
      <c r="D94" s="38"/>
      <c r="E94" s="38"/>
      <c r="F94" s="128" t="s">
        <v>138</v>
      </c>
      <c r="G94" s="129" t="s">
        <v>138</v>
      </c>
      <c r="H94" s="129"/>
      <c r="I94" s="128" t="s">
        <v>138</v>
      </c>
      <c r="J94" s="129" t="s">
        <v>138</v>
      </c>
      <c r="K94" s="38"/>
      <c r="L94" s="38"/>
    </row>
    <row r="95" spans="1:12" s="3" customFormat="1" ht="12">
      <c r="A95" s="37"/>
      <c r="B95" s="38"/>
      <c r="C95" s="38"/>
      <c r="D95" s="38"/>
      <c r="E95" s="38"/>
      <c r="F95" s="38"/>
      <c r="G95" s="38"/>
      <c r="H95" s="38"/>
      <c r="I95" s="38"/>
      <c r="J95" s="38"/>
      <c r="K95" s="38"/>
      <c r="L95" s="38"/>
    </row>
    <row r="96" spans="1:12" s="3" customFormat="1" ht="12">
      <c r="A96" s="37"/>
      <c r="B96" s="38"/>
      <c r="C96" s="38"/>
      <c r="D96" s="38"/>
      <c r="E96" s="38"/>
      <c r="F96" s="38"/>
      <c r="G96" s="38"/>
      <c r="H96" s="38"/>
      <c r="I96" s="38"/>
      <c r="J96" s="38"/>
      <c r="K96" s="38"/>
      <c r="L96" s="38"/>
    </row>
    <row r="97" spans="1:12" s="25" customFormat="1" ht="12">
      <c r="A97" s="130" t="s">
        <v>283</v>
      </c>
      <c r="B97" s="123" t="s">
        <v>284</v>
      </c>
      <c r="C97" s="123"/>
      <c r="D97" s="123"/>
      <c r="E97" s="123"/>
      <c r="F97" s="123"/>
      <c r="G97" s="123"/>
      <c r="H97" s="123"/>
      <c r="I97" s="123"/>
      <c r="J97" s="123"/>
      <c r="K97" s="123"/>
      <c r="L97" s="123"/>
    </row>
    <row r="98" spans="1:12" s="3" customFormat="1" ht="12">
      <c r="A98" s="37"/>
      <c r="B98" s="38" t="s">
        <v>289</v>
      </c>
      <c r="C98" s="38"/>
      <c r="D98" s="38"/>
      <c r="E98" s="38"/>
      <c r="F98" s="38"/>
      <c r="G98" s="38"/>
      <c r="H98" s="38"/>
      <c r="I98" s="38"/>
      <c r="J98" s="38"/>
      <c r="K98" s="38"/>
      <c r="L98" s="38"/>
    </row>
    <row r="99" spans="1:12" s="3" customFormat="1" ht="12">
      <c r="A99" s="37"/>
      <c r="B99" s="38"/>
      <c r="C99" s="38"/>
      <c r="D99" s="38"/>
      <c r="E99" s="38"/>
      <c r="F99" s="38"/>
      <c r="G99" s="38"/>
      <c r="H99" s="38"/>
      <c r="I99" s="38"/>
      <c r="J99" s="38"/>
      <c r="K99" s="38"/>
      <c r="L99" s="38"/>
    </row>
    <row r="100" spans="1:12" s="25" customFormat="1" ht="12">
      <c r="A100" s="123" t="s">
        <v>285</v>
      </c>
      <c r="B100" s="123" t="s">
        <v>286</v>
      </c>
      <c r="C100" s="123"/>
      <c r="D100" s="123"/>
      <c r="E100" s="123"/>
      <c r="F100" s="123"/>
      <c r="G100" s="123"/>
      <c r="H100" s="123"/>
      <c r="I100" s="123"/>
      <c r="J100" s="123"/>
      <c r="K100" s="123"/>
      <c r="L100" s="123"/>
    </row>
    <row r="101" spans="1:12" s="3" customFormat="1" ht="12">
      <c r="A101" s="38"/>
      <c r="B101" s="38" t="s">
        <v>290</v>
      </c>
      <c r="C101" s="38"/>
      <c r="D101" s="38"/>
      <c r="E101" s="38"/>
      <c r="F101" s="38"/>
      <c r="G101" s="38"/>
      <c r="H101" s="38"/>
      <c r="I101" s="38"/>
      <c r="J101" s="38"/>
      <c r="K101" s="38"/>
      <c r="L101" s="38"/>
    </row>
    <row r="102" spans="1:12" s="3" customFormat="1" ht="12">
      <c r="A102" s="37"/>
      <c r="B102" s="38"/>
      <c r="C102" s="38"/>
      <c r="D102" s="38"/>
      <c r="E102" s="38"/>
      <c r="F102" s="38"/>
      <c r="G102" s="38"/>
      <c r="H102" s="38"/>
      <c r="I102" s="38"/>
      <c r="J102" s="38"/>
      <c r="K102" s="38"/>
      <c r="L102" s="38"/>
    </row>
    <row r="103" spans="1:12" s="3" customFormat="1" ht="12">
      <c r="A103" s="37"/>
      <c r="B103" s="38"/>
      <c r="C103" s="38"/>
      <c r="D103" s="38"/>
      <c r="E103" s="38"/>
      <c r="F103" s="38"/>
      <c r="G103" s="38"/>
      <c r="H103" s="38"/>
      <c r="I103" s="38"/>
      <c r="J103" s="38"/>
      <c r="K103" s="38"/>
      <c r="L103" s="38"/>
    </row>
    <row r="104" spans="1:12" s="3" customFormat="1" ht="12">
      <c r="A104" s="37"/>
      <c r="B104" s="38"/>
      <c r="C104" s="38"/>
      <c r="D104" s="38"/>
      <c r="E104" s="38"/>
      <c r="F104" s="38"/>
      <c r="G104" s="38"/>
      <c r="H104" s="38"/>
      <c r="I104" s="38"/>
      <c r="J104" s="38"/>
      <c r="K104" s="38"/>
      <c r="L104" s="38"/>
    </row>
    <row r="105" spans="1:12" s="3" customFormat="1" ht="12">
      <c r="A105" s="37"/>
      <c r="B105" s="38"/>
      <c r="C105" s="38"/>
      <c r="D105" s="38"/>
      <c r="E105" s="38"/>
      <c r="F105" s="38"/>
      <c r="G105" s="38"/>
      <c r="H105" s="38"/>
      <c r="I105" s="38"/>
      <c r="J105" s="38"/>
      <c r="K105" s="38"/>
      <c r="L105" s="38"/>
    </row>
    <row r="106" spans="1:12" s="3" customFormat="1" ht="12">
      <c r="A106" s="37"/>
      <c r="B106" s="38"/>
      <c r="C106" s="38"/>
      <c r="D106" s="38"/>
      <c r="E106" s="38"/>
      <c r="F106" s="38"/>
      <c r="G106" s="38"/>
      <c r="H106" s="38"/>
      <c r="I106" s="38"/>
      <c r="J106" s="38"/>
      <c r="K106" s="38"/>
      <c r="L106" s="38"/>
    </row>
    <row r="107" spans="1:12" s="3" customFormat="1" ht="12">
      <c r="A107" s="37"/>
      <c r="B107" s="38"/>
      <c r="C107" s="38"/>
      <c r="D107" s="38"/>
      <c r="E107" s="38"/>
      <c r="F107" s="38"/>
      <c r="G107" s="38"/>
      <c r="H107" s="38"/>
      <c r="I107" s="38"/>
      <c r="J107" s="38"/>
      <c r="K107" s="38"/>
      <c r="L107" s="38"/>
    </row>
    <row r="108" spans="1:12" s="3" customFormat="1" ht="12">
      <c r="A108" s="37"/>
      <c r="B108" s="38"/>
      <c r="C108" s="38"/>
      <c r="D108" s="38"/>
      <c r="E108" s="38"/>
      <c r="F108" s="38"/>
      <c r="G108" s="38"/>
      <c r="H108" s="38"/>
      <c r="I108" s="38"/>
      <c r="J108" s="38"/>
      <c r="K108" s="38"/>
      <c r="L108" s="38"/>
    </row>
    <row r="109" spans="1:12" s="3" customFormat="1" ht="12">
      <c r="A109" s="37"/>
      <c r="B109" s="38"/>
      <c r="C109" s="38"/>
      <c r="D109" s="38"/>
      <c r="E109" s="38"/>
      <c r="F109" s="38"/>
      <c r="G109" s="38"/>
      <c r="H109" s="38"/>
      <c r="I109" s="38"/>
      <c r="J109" s="38"/>
      <c r="K109" s="38"/>
      <c r="L109" s="38"/>
    </row>
    <row r="110" spans="1:12" s="3" customFormat="1" ht="12">
      <c r="A110" s="37"/>
      <c r="B110" s="38"/>
      <c r="C110" s="38"/>
      <c r="D110" s="38"/>
      <c r="E110" s="38"/>
      <c r="F110" s="38"/>
      <c r="G110" s="38"/>
      <c r="H110" s="38"/>
      <c r="I110" s="38"/>
      <c r="J110" s="38"/>
      <c r="K110" s="38"/>
      <c r="L110" s="38"/>
    </row>
    <row r="111" spans="1:12" s="3" customFormat="1" ht="12">
      <c r="A111" s="37"/>
      <c r="B111" s="38"/>
      <c r="C111" s="38"/>
      <c r="D111" s="38"/>
      <c r="E111" s="38"/>
      <c r="F111" s="38"/>
      <c r="G111" s="38"/>
      <c r="H111" s="38"/>
      <c r="I111" s="38"/>
      <c r="J111" s="38"/>
      <c r="K111" s="38"/>
      <c r="L111" s="38"/>
    </row>
    <row r="112" spans="1:12" s="3" customFormat="1" ht="12">
      <c r="A112" s="37"/>
      <c r="B112" s="38"/>
      <c r="C112" s="38"/>
      <c r="D112" s="38"/>
      <c r="E112" s="38"/>
      <c r="F112" s="38"/>
      <c r="G112" s="38"/>
      <c r="H112" s="38"/>
      <c r="I112" s="38"/>
      <c r="J112" s="38"/>
      <c r="K112" s="38"/>
      <c r="L112" s="38"/>
    </row>
    <row r="113" spans="1:12" s="3" customFormat="1" ht="12">
      <c r="A113" s="37"/>
      <c r="B113" s="38"/>
      <c r="C113" s="38"/>
      <c r="D113" s="38"/>
      <c r="E113" s="38"/>
      <c r="F113" s="38"/>
      <c r="G113" s="38"/>
      <c r="H113" s="38"/>
      <c r="I113" s="38"/>
      <c r="J113" s="38"/>
      <c r="K113" s="38"/>
      <c r="L113" s="38"/>
    </row>
    <row r="114" spans="1:12" s="3" customFormat="1" ht="12">
      <c r="A114" s="37"/>
      <c r="B114" s="38"/>
      <c r="C114" s="38"/>
      <c r="D114" s="38"/>
      <c r="E114" s="38"/>
      <c r="F114" s="38"/>
      <c r="G114" s="38"/>
      <c r="H114" s="38"/>
      <c r="I114" s="38"/>
      <c r="J114" s="38"/>
      <c r="K114" s="38"/>
      <c r="L114" s="38"/>
    </row>
    <row r="115" spans="1:12" s="3" customFormat="1" ht="12">
      <c r="A115" s="37"/>
      <c r="B115" s="38"/>
      <c r="C115" s="38"/>
      <c r="D115" s="38"/>
      <c r="E115" s="38"/>
      <c r="F115" s="38"/>
      <c r="G115" s="38"/>
      <c r="H115" s="38"/>
      <c r="I115" s="38"/>
      <c r="J115" s="38"/>
      <c r="K115" s="38"/>
      <c r="L115" s="38"/>
    </row>
    <row r="116" spans="1:12" s="3" customFormat="1" ht="12">
      <c r="A116" s="37"/>
      <c r="B116" s="38"/>
      <c r="C116" s="38"/>
      <c r="D116" s="38"/>
      <c r="E116" s="38"/>
      <c r="F116" s="38"/>
      <c r="G116" s="38"/>
      <c r="H116" s="38"/>
      <c r="I116" s="38"/>
      <c r="J116" s="38"/>
      <c r="K116" s="38"/>
      <c r="L116" s="38"/>
    </row>
    <row r="117" spans="1:12" s="3" customFormat="1" ht="12">
      <c r="A117" s="37"/>
      <c r="B117" s="38"/>
      <c r="C117" s="38"/>
      <c r="D117" s="38"/>
      <c r="E117" s="38"/>
      <c r="F117" s="38"/>
      <c r="G117" s="38"/>
      <c r="H117" s="38"/>
      <c r="I117" s="38"/>
      <c r="J117" s="38"/>
      <c r="K117" s="38"/>
      <c r="L117" s="38"/>
    </row>
    <row r="118" spans="1:12" s="3" customFormat="1" ht="12">
      <c r="A118" s="37"/>
      <c r="B118" s="38"/>
      <c r="C118" s="38"/>
      <c r="D118" s="38"/>
      <c r="E118" s="38"/>
      <c r="F118" s="38"/>
      <c r="G118" s="38"/>
      <c r="H118" s="38"/>
      <c r="I118" s="38"/>
      <c r="J118" s="38"/>
      <c r="K118" s="38"/>
      <c r="L118" s="38"/>
    </row>
    <row r="119" spans="1:12" s="3" customFormat="1" ht="12">
      <c r="A119" s="37"/>
      <c r="B119" s="38"/>
      <c r="C119" s="38"/>
      <c r="D119" s="38"/>
      <c r="E119" s="38"/>
      <c r="F119" s="38"/>
      <c r="G119" s="38"/>
      <c r="H119" s="38"/>
      <c r="I119" s="38"/>
      <c r="J119" s="38"/>
      <c r="K119" s="38"/>
      <c r="L119" s="38"/>
    </row>
    <row r="120" spans="1:12" s="3" customFormat="1" ht="12">
      <c r="A120" s="37"/>
      <c r="B120" s="38"/>
      <c r="C120" s="38"/>
      <c r="D120" s="38"/>
      <c r="E120" s="38"/>
      <c r="F120" s="38"/>
      <c r="G120" s="38"/>
      <c r="H120" s="38"/>
      <c r="I120" s="38"/>
      <c r="J120" s="38"/>
      <c r="K120" s="38"/>
      <c r="L120" s="38"/>
    </row>
    <row r="121" spans="1:12" s="3" customFormat="1" ht="12">
      <c r="A121" s="37"/>
      <c r="B121" s="38"/>
      <c r="C121" s="38"/>
      <c r="D121" s="38"/>
      <c r="E121" s="38"/>
      <c r="F121" s="38"/>
      <c r="G121" s="38"/>
      <c r="H121" s="38"/>
      <c r="I121" s="38"/>
      <c r="J121" s="38"/>
      <c r="K121" s="38"/>
      <c r="L121" s="38"/>
    </row>
    <row r="122" spans="1:12" s="3" customFormat="1" ht="12">
      <c r="A122" s="37"/>
      <c r="B122" s="38"/>
      <c r="C122" s="38"/>
      <c r="D122" s="38"/>
      <c r="E122" s="38"/>
      <c r="F122" s="38"/>
      <c r="G122" s="38"/>
      <c r="H122" s="38"/>
      <c r="I122" s="38"/>
      <c r="J122" s="38"/>
      <c r="K122" s="38"/>
      <c r="L122" s="38"/>
    </row>
    <row r="123" spans="1:12" s="3" customFormat="1" ht="12">
      <c r="A123" s="37"/>
      <c r="B123" s="38"/>
      <c r="C123" s="38"/>
      <c r="D123" s="38"/>
      <c r="E123" s="38"/>
      <c r="F123" s="38"/>
      <c r="G123" s="38"/>
      <c r="H123" s="38"/>
      <c r="I123" s="38"/>
      <c r="J123" s="38"/>
      <c r="K123" s="38"/>
      <c r="L123" s="38"/>
    </row>
    <row r="124" s="3" customFormat="1" ht="12"/>
    <row r="125" s="3" customFormat="1" ht="12"/>
    <row r="126" s="3" customFormat="1" ht="12"/>
    <row r="127" s="3" customFormat="1" ht="12"/>
    <row r="128" s="3" customFormat="1" ht="12"/>
    <row r="129" s="3" customFormat="1" ht="12"/>
    <row r="130" s="3" customFormat="1" ht="12"/>
    <row r="131" s="3" customFormat="1" ht="12"/>
    <row r="132" s="3" customFormat="1" ht="12"/>
    <row r="133" s="3" customFormat="1" ht="12"/>
    <row r="134" s="3" customFormat="1" ht="12"/>
    <row r="135" s="3" customFormat="1" ht="12"/>
    <row r="136" s="3" customFormat="1" ht="12"/>
    <row r="137" s="3" customFormat="1" ht="12"/>
    <row r="138" s="3" customFormat="1" ht="12"/>
    <row r="139" s="3" customFormat="1" ht="12"/>
    <row r="140" s="3" customFormat="1" ht="12"/>
    <row r="141" s="3" customFormat="1" ht="12"/>
    <row r="142" s="3" customFormat="1" ht="12"/>
    <row r="143" s="3" customFormat="1" ht="12"/>
    <row r="144" s="3" customFormat="1" ht="12"/>
    <row r="145" s="3" customFormat="1" ht="12"/>
    <row r="146" s="3" customFormat="1" ht="12"/>
    <row r="147" s="3" customFormat="1" ht="12"/>
    <row r="148" s="3" customFormat="1" ht="12"/>
    <row r="149" s="3" customFormat="1" ht="12"/>
    <row r="150" s="3" customFormat="1" ht="12"/>
    <row r="151" s="3" customFormat="1" ht="12"/>
    <row r="152" s="3" customFormat="1" ht="12"/>
    <row r="153" s="3" customFormat="1" ht="12"/>
    <row r="154" s="3" customFormat="1" ht="12"/>
    <row r="155" s="3" customFormat="1" ht="12"/>
    <row r="156" s="3" customFormat="1" ht="12"/>
    <row r="157" s="3" customFormat="1" ht="12"/>
    <row r="158" s="3" customFormat="1" ht="12"/>
    <row r="159" s="3" customFormat="1" ht="12"/>
    <row r="160" s="3" customFormat="1" ht="12"/>
    <row r="161" s="3" customFormat="1" ht="12"/>
    <row r="162" s="3" customFormat="1" ht="12"/>
    <row r="163" s="3" customFormat="1" ht="12"/>
    <row r="164" s="3" customFormat="1" ht="12"/>
    <row r="165" s="3" customFormat="1" ht="12"/>
    <row r="166" s="3" customFormat="1" ht="12"/>
    <row r="167" s="3" customFormat="1" ht="12"/>
    <row r="168" s="3" customFormat="1" ht="12"/>
    <row r="169" s="3" customFormat="1" ht="12"/>
  </sheetData>
  <mergeCells count="19">
    <mergeCell ref="B21:L23"/>
    <mergeCell ref="A5:L5"/>
    <mergeCell ref="A1:L1"/>
    <mergeCell ref="A2:L2"/>
    <mergeCell ref="A3:L3"/>
    <mergeCell ref="A4:L4"/>
    <mergeCell ref="B11:L13"/>
    <mergeCell ref="B27:L28"/>
    <mergeCell ref="B31:L34"/>
    <mergeCell ref="B53:L54"/>
    <mergeCell ref="B40:L40"/>
    <mergeCell ref="B47:L49"/>
    <mergeCell ref="B57:L57"/>
    <mergeCell ref="C89:E89"/>
    <mergeCell ref="C90:E90"/>
    <mergeCell ref="C91:E91"/>
    <mergeCell ref="B61:L63"/>
    <mergeCell ref="C65:I66"/>
    <mergeCell ref="C68:I70"/>
  </mergeCells>
  <printOptions/>
  <pageMargins left="0.89" right="0.2" top="0.7874015748031497" bottom="0.7874015748031497" header="0.5118110236220472" footer="0.5118110236220472"/>
  <pageSetup horizontalDpi="600" verticalDpi="600" orientation="portrait" paperSize="9" scale="89" r:id="rId1"/>
  <rowBreaks count="1" manualBreakCount="1">
    <brk id="58" max="11" man="1"/>
  </rowBreaks>
</worksheet>
</file>

<file path=xl/worksheets/sheet8.xml><?xml version="1.0" encoding="utf-8"?>
<worksheet xmlns="http://schemas.openxmlformats.org/spreadsheetml/2006/main" xmlns:r="http://schemas.openxmlformats.org/officeDocument/2006/relationships">
  <dimension ref="A3:F11"/>
  <sheetViews>
    <sheetView workbookViewId="0" topLeftCell="A1">
      <selection activeCell="E5" sqref="E5"/>
    </sheetView>
  </sheetViews>
  <sheetFormatPr defaultColWidth="9.140625" defaultRowHeight="12.75"/>
  <cols>
    <col min="2" max="2" width="16.421875" style="0" bestFit="1" customWidth="1"/>
    <col min="3" max="3" width="11.00390625" style="0" bestFit="1" customWidth="1"/>
    <col min="4" max="4" width="13.8515625" style="0" bestFit="1" customWidth="1"/>
    <col min="6" max="6" width="13.57421875" style="0" bestFit="1" customWidth="1"/>
  </cols>
  <sheetData>
    <row r="3" spans="1:6" ht="12.75">
      <c r="A3" s="3"/>
      <c r="B3" s="3"/>
      <c r="C3" s="3"/>
      <c r="D3" s="3"/>
      <c r="E3" s="3"/>
      <c r="F3" s="3"/>
    </row>
    <row r="4" spans="1:6" ht="12.75">
      <c r="A4" s="25" t="s">
        <v>195</v>
      </c>
      <c r="B4" s="3"/>
      <c r="C4" s="3"/>
      <c r="D4" s="3"/>
      <c r="E4" s="3"/>
      <c r="F4" s="3"/>
    </row>
    <row r="5" spans="1:6" ht="12.75">
      <c r="A5" s="76"/>
      <c r="B5" s="1"/>
      <c r="C5" s="98" t="s">
        <v>192</v>
      </c>
      <c r="D5" s="98" t="s">
        <v>193</v>
      </c>
      <c r="E5" s="5" t="s">
        <v>160</v>
      </c>
      <c r="F5" s="98" t="s">
        <v>194</v>
      </c>
    </row>
    <row r="6" spans="1:6" ht="12.75">
      <c r="A6" s="76">
        <v>38384</v>
      </c>
      <c r="B6" s="1" t="s">
        <v>191</v>
      </c>
      <c r="C6" s="59">
        <v>2</v>
      </c>
      <c r="D6" s="59">
        <f>+C6</f>
        <v>2</v>
      </c>
      <c r="E6" s="59">
        <f>+A7-A6+1</f>
        <v>21</v>
      </c>
      <c r="F6" s="77">
        <f>+E6/$E$10*D6</f>
        <v>0.47191011235955055</v>
      </c>
    </row>
    <row r="7" spans="1:6" ht="12.75">
      <c r="A7" s="76">
        <v>38404</v>
      </c>
      <c r="B7" s="1"/>
      <c r="C7" s="59">
        <v>18</v>
      </c>
      <c r="D7" s="59">
        <f>+C7+D6</f>
        <v>20</v>
      </c>
      <c r="E7" s="59">
        <f>+A8-A7</f>
        <v>7</v>
      </c>
      <c r="F7" s="77">
        <f>+E7/$E$10*D7</f>
        <v>1.5730337078651684</v>
      </c>
    </row>
    <row r="8" spans="1:6" ht="12.75">
      <c r="A8" s="76">
        <v>38411</v>
      </c>
      <c r="B8" s="1"/>
      <c r="C8" s="59">
        <v>56035096</v>
      </c>
      <c r="D8" s="59">
        <f>+C8+D7</f>
        <v>56035116</v>
      </c>
      <c r="E8" s="59">
        <f>+A9-A8</f>
        <v>61</v>
      </c>
      <c r="F8" s="77">
        <f>+E8/$E$10*D8</f>
        <v>38406090.741573036</v>
      </c>
    </row>
    <row r="9" spans="1:6" ht="12.75">
      <c r="A9" s="76">
        <v>38472</v>
      </c>
      <c r="B9" s="1"/>
      <c r="C9" s="59">
        <v>0</v>
      </c>
      <c r="D9" s="59">
        <f>+C9+D8</f>
        <v>56035116</v>
      </c>
      <c r="E9" s="59"/>
      <c r="F9" s="77">
        <f>+E9/$E$10*D9</f>
        <v>0</v>
      </c>
    </row>
    <row r="10" spans="1:6" ht="12.75">
      <c r="A10" s="1"/>
      <c r="B10" s="1"/>
      <c r="C10" s="1"/>
      <c r="D10" s="59"/>
      <c r="E10" s="99">
        <f>SUM(E6:E9)</f>
        <v>89</v>
      </c>
      <c r="F10" s="100">
        <f>SUM(F6:F9)</f>
        <v>38406092.78651685</v>
      </c>
    </row>
    <row r="11" spans="1:6" ht="12.75">
      <c r="A11" s="76"/>
      <c r="B11" s="1"/>
      <c r="C11" s="59"/>
      <c r="D11" s="59"/>
      <c r="E11" s="59"/>
      <c r="F11" s="59"/>
    </row>
  </sheetData>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K66"/>
  <sheetViews>
    <sheetView workbookViewId="0" topLeftCell="A46">
      <selection activeCell="D14" sqref="D14"/>
    </sheetView>
  </sheetViews>
  <sheetFormatPr defaultColWidth="9.140625" defaultRowHeight="12.75"/>
  <cols>
    <col min="1" max="1" width="4.421875" style="3" customWidth="1"/>
    <col min="2" max="2" width="45.57421875" style="3" customWidth="1"/>
    <col min="3" max="4" width="18.7109375" style="3" customWidth="1"/>
    <col min="5" max="5" width="10.7109375" style="3" bestFit="1" customWidth="1"/>
    <col min="6" max="6" width="11.8515625" style="3" bestFit="1" customWidth="1"/>
    <col min="7" max="7" width="9.421875" style="3" bestFit="1" customWidth="1"/>
    <col min="8" max="8" width="10.140625" style="3" bestFit="1" customWidth="1"/>
    <col min="9" max="9" width="9.28125" style="3" bestFit="1" customWidth="1"/>
    <col min="10" max="10" width="14.421875" style="3" bestFit="1" customWidth="1"/>
    <col min="11" max="11" width="15.421875" style="3" bestFit="1" customWidth="1"/>
    <col min="12" max="16384" width="9.140625" style="3" customWidth="1"/>
  </cols>
  <sheetData>
    <row r="1" spans="1:5" s="9" customFormat="1" ht="12.75" customHeight="1">
      <c r="A1" s="154" t="s">
        <v>119</v>
      </c>
      <c r="B1" s="154"/>
      <c r="C1" s="154"/>
      <c r="D1" s="154"/>
      <c r="E1" s="1"/>
    </row>
    <row r="2" spans="1:5" s="9" customFormat="1" ht="12">
      <c r="A2" s="156" t="s">
        <v>0</v>
      </c>
      <c r="B2" s="156"/>
      <c r="C2" s="156"/>
      <c r="D2" s="156"/>
      <c r="E2" s="1"/>
    </row>
    <row r="3" spans="1:5" s="9" customFormat="1" ht="12">
      <c r="A3" s="154"/>
      <c r="B3" s="154"/>
      <c r="C3" s="154"/>
      <c r="D3" s="154"/>
      <c r="E3" s="1"/>
    </row>
    <row r="4" spans="1:5" s="9" customFormat="1" ht="12">
      <c r="A4" s="154" t="s">
        <v>120</v>
      </c>
      <c r="B4" s="154"/>
      <c r="C4" s="154"/>
      <c r="D4" s="154"/>
      <c r="E4" s="1"/>
    </row>
    <row r="5" spans="1:5" s="9" customFormat="1" ht="12">
      <c r="A5" s="154" t="s">
        <v>129</v>
      </c>
      <c r="B5" s="154"/>
      <c r="C5" s="154"/>
      <c r="D5" s="154"/>
      <c r="E5" s="1"/>
    </row>
    <row r="6" spans="1:4" s="1" customFormat="1" ht="12">
      <c r="A6" s="160"/>
      <c r="B6" s="160"/>
      <c r="C6" s="160"/>
      <c r="D6" s="160"/>
    </row>
    <row r="7" spans="1:4" s="1" customFormat="1" ht="12">
      <c r="A7" s="4"/>
      <c r="B7" s="4"/>
      <c r="C7" s="4"/>
      <c r="D7" s="4"/>
    </row>
    <row r="8" spans="3:11" ht="12">
      <c r="C8" s="48">
        <v>2005</v>
      </c>
      <c r="D8" s="48">
        <v>2004</v>
      </c>
      <c r="E8" s="22"/>
      <c r="F8" s="22"/>
      <c r="G8" s="22"/>
      <c r="H8" s="22"/>
      <c r="I8" s="22"/>
      <c r="J8" s="22"/>
      <c r="K8" s="22"/>
    </row>
    <row r="9" spans="3:11" ht="12">
      <c r="C9" s="49" t="s">
        <v>125</v>
      </c>
      <c r="D9" s="49" t="s">
        <v>125</v>
      </c>
      <c r="E9" s="22"/>
      <c r="F9" s="22"/>
      <c r="G9" s="22"/>
      <c r="H9" s="22"/>
      <c r="I9" s="22"/>
      <c r="J9" s="22"/>
      <c r="K9" s="22"/>
    </row>
    <row r="10" spans="3:11" ht="12">
      <c r="C10" s="50">
        <v>38472</v>
      </c>
      <c r="D10" s="55">
        <v>38107</v>
      </c>
      <c r="E10" s="22"/>
      <c r="F10" s="22"/>
      <c r="G10" s="22"/>
      <c r="H10" s="22"/>
      <c r="I10" s="22"/>
      <c r="J10" s="22"/>
      <c r="K10" s="22"/>
    </row>
    <row r="11" spans="3:11" ht="12">
      <c r="C11" s="42" t="s">
        <v>130</v>
      </c>
      <c r="D11" s="42" t="s">
        <v>130</v>
      </c>
      <c r="E11" s="22"/>
      <c r="F11" s="22"/>
      <c r="G11" s="22"/>
      <c r="H11" s="22"/>
      <c r="I11" s="22"/>
      <c r="J11" s="22"/>
      <c r="K11" s="22"/>
    </row>
    <row r="12" spans="3:11" ht="12">
      <c r="C12" s="23"/>
      <c r="D12" s="24"/>
      <c r="E12" s="22"/>
      <c r="F12" s="69" t="s">
        <v>200</v>
      </c>
      <c r="G12" s="22"/>
      <c r="H12" s="22"/>
      <c r="I12" s="22"/>
      <c r="J12" s="22"/>
      <c r="K12" s="22"/>
    </row>
    <row r="13" spans="1:11" ht="12">
      <c r="A13" s="25" t="s">
        <v>37</v>
      </c>
      <c r="B13" s="25"/>
      <c r="C13" s="26"/>
      <c r="D13" s="26"/>
      <c r="E13" s="72" t="s">
        <v>196</v>
      </c>
      <c r="F13" s="69" t="s">
        <v>196</v>
      </c>
      <c r="G13" s="72" t="s">
        <v>201</v>
      </c>
      <c r="H13" s="69" t="s">
        <v>204</v>
      </c>
      <c r="I13" s="26"/>
      <c r="J13" s="26"/>
      <c r="K13" s="26"/>
    </row>
    <row r="14" spans="2:11" ht="13.5" customHeight="1">
      <c r="B14" s="3" t="s">
        <v>27</v>
      </c>
      <c r="C14" s="26">
        <f>+'Income St'!C35</f>
        <v>770</v>
      </c>
      <c r="D14" s="22" t="s">
        <v>138</v>
      </c>
      <c r="F14" s="26">
        <f>+C14+E14</f>
        <v>770</v>
      </c>
      <c r="G14" s="26"/>
      <c r="H14" s="103">
        <f>+F14+G14</f>
        <v>770</v>
      </c>
      <c r="I14" s="26"/>
      <c r="J14" s="26"/>
      <c r="K14" s="26"/>
    </row>
    <row r="15" spans="3:11" ht="12">
      <c r="C15" s="26"/>
      <c r="D15" s="26"/>
      <c r="E15" s="26"/>
      <c r="F15" s="26"/>
      <c r="G15" s="26"/>
      <c r="H15" s="103"/>
      <c r="I15" s="26"/>
      <c r="J15" s="26"/>
      <c r="K15" s="26"/>
    </row>
    <row r="16" spans="2:11" ht="12">
      <c r="B16" s="3" t="s">
        <v>38</v>
      </c>
      <c r="C16" s="26">
        <f>'[2]WORKING_CF_YTD'!P14</f>
        <v>0</v>
      </c>
      <c r="D16" s="26">
        <f>'[2]WORKING_CF_MTD'!P14</f>
        <v>0</v>
      </c>
      <c r="E16" s="26"/>
      <c r="F16" s="26"/>
      <c r="G16" s="26"/>
      <c r="H16" s="103"/>
      <c r="I16" s="26"/>
      <c r="J16" s="26"/>
      <c r="K16" s="26"/>
    </row>
    <row r="17" spans="2:11" ht="12">
      <c r="B17" s="3" t="s">
        <v>214</v>
      </c>
      <c r="C17" s="72">
        <f>13*3+-18*3.8</f>
        <v>-29.39999999999999</v>
      </c>
      <c r="D17" s="26">
        <f>'[2]WORKING_CF_MTD'!P15</f>
        <v>0</v>
      </c>
      <c r="E17" s="26"/>
      <c r="F17" s="26">
        <f>+C17+E17</f>
        <v>-29.39999999999999</v>
      </c>
      <c r="G17" s="26"/>
      <c r="H17" s="103">
        <f>+F17+G17</f>
        <v>-29.39999999999999</v>
      </c>
      <c r="I17" s="26"/>
      <c r="J17" s="26"/>
      <c r="K17" s="26"/>
    </row>
    <row r="18" spans="2:11" ht="12">
      <c r="B18" s="3" t="s">
        <v>20</v>
      </c>
      <c r="C18" s="26">
        <f>-'[1]Consol P&amp;L(TTI mgmt)'!$BM$37</f>
        <v>173</v>
      </c>
      <c r="D18" s="26">
        <f>'[2]WORKING_CF_MTD'!P16</f>
        <v>0</v>
      </c>
      <c r="E18" s="26"/>
      <c r="F18" s="26">
        <f>+C18+E18</f>
        <v>173</v>
      </c>
      <c r="G18" s="26"/>
      <c r="H18" s="103">
        <f>+F18+G18</f>
        <v>173</v>
      </c>
      <c r="I18" s="26"/>
      <c r="J18" s="26"/>
      <c r="K18" s="26"/>
    </row>
    <row r="19" spans="2:11" ht="12">
      <c r="B19" s="3" t="s">
        <v>136</v>
      </c>
      <c r="C19" s="26">
        <f>-'[1]Consol P&amp;L(TTI mgmt)'!$BM$38-'[1]Consol P&amp;L(TTI mgmt)'!$BM$39</f>
        <v>13</v>
      </c>
      <c r="D19" s="26">
        <f>'[2]WORKING_CF_MTD'!P17</f>
        <v>0</v>
      </c>
      <c r="E19" s="26"/>
      <c r="F19" s="26">
        <f>+C19+E19</f>
        <v>13</v>
      </c>
      <c r="G19" s="26"/>
      <c r="H19" s="103">
        <f>+F19+G19</f>
        <v>13</v>
      </c>
      <c r="I19" s="26"/>
      <c r="J19" s="26"/>
      <c r="K19" s="26"/>
    </row>
    <row r="20" spans="2:11" ht="12">
      <c r="B20" s="3" t="s">
        <v>181</v>
      </c>
      <c r="C20" s="26"/>
      <c r="D20" s="26">
        <v>0</v>
      </c>
      <c r="E20" s="26"/>
      <c r="F20" s="26">
        <f>+C20+E20</f>
        <v>0</v>
      </c>
      <c r="G20" s="72">
        <v>32</v>
      </c>
      <c r="H20" s="103">
        <f>+F20+G20</f>
        <v>32</v>
      </c>
      <c r="I20" s="26"/>
      <c r="J20" s="26"/>
      <c r="K20" s="26"/>
    </row>
    <row r="21" spans="1:11" ht="12">
      <c r="A21" s="3" t="s">
        <v>39</v>
      </c>
      <c r="C21" s="27">
        <f>SUM(C14:C20)</f>
        <v>926.6</v>
      </c>
      <c r="D21" s="27">
        <f>SUM(D14:D20)</f>
        <v>0</v>
      </c>
      <c r="E21" s="26"/>
      <c r="F21" s="27">
        <f>SUM(F14:F20)</f>
        <v>926.6</v>
      </c>
      <c r="G21" s="27"/>
      <c r="H21" s="104">
        <f>SUM(H14:H20)</f>
        <v>958.6</v>
      </c>
      <c r="I21" s="27"/>
      <c r="J21" s="27"/>
      <c r="K21" s="27"/>
    </row>
    <row r="22" spans="3:11" ht="12">
      <c r="C22" s="26"/>
      <c r="D22" s="26"/>
      <c r="E22" s="26"/>
      <c r="F22" s="26"/>
      <c r="G22" s="26"/>
      <c r="H22" s="103"/>
      <c r="I22" s="26"/>
      <c r="J22" s="26"/>
      <c r="K22" s="26"/>
    </row>
    <row r="23" spans="1:11" ht="12">
      <c r="A23" s="3" t="s">
        <v>40</v>
      </c>
      <c r="C23" s="26"/>
      <c r="D23" s="26"/>
      <c r="E23" s="26"/>
      <c r="F23" s="26"/>
      <c r="G23" s="26"/>
      <c r="H23" s="103"/>
      <c r="I23" s="26"/>
      <c r="J23" s="26"/>
      <c r="K23" s="26"/>
    </row>
    <row r="24" spans="2:11" ht="12">
      <c r="B24" s="3" t="s">
        <v>167</v>
      </c>
      <c r="C24" s="26">
        <f>-'Balance Sheet'!C19+'Balance Sheet'!E19</f>
        <v>-181</v>
      </c>
      <c r="D24" s="26"/>
      <c r="E24" s="26">
        <v>995</v>
      </c>
      <c r="F24" s="26">
        <f aca="true" t="shared" si="0" ref="F24:F30">+C24+E24</f>
        <v>814</v>
      </c>
      <c r="G24" s="26"/>
      <c r="H24" s="103">
        <f aca="true" t="shared" si="1" ref="H24:H30">+F24+G24</f>
        <v>814</v>
      </c>
      <c r="I24" s="26"/>
      <c r="J24" s="26"/>
      <c r="K24" s="26"/>
    </row>
    <row r="25" spans="2:11" ht="12">
      <c r="B25" s="3" t="s">
        <v>169</v>
      </c>
      <c r="C25" s="26">
        <f>-'Balance Sheet'!C22+'Balance Sheet'!E22-C17</f>
        <v>-7408.6</v>
      </c>
      <c r="D25" s="26">
        <f>'[2]WORKING_CF_MTD'!P26</f>
        <v>0</v>
      </c>
      <c r="E25" s="26">
        <v>7674</v>
      </c>
      <c r="F25" s="26">
        <f t="shared" si="0"/>
        <v>265.39999999999964</v>
      </c>
      <c r="G25" s="26"/>
      <c r="H25" s="103">
        <f t="shared" si="1"/>
        <v>265.39999999999964</v>
      </c>
      <c r="I25" s="26"/>
      <c r="J25" s="26"/>
      <c r="K25" s="26"/>
    </row>
    <row r="26" spans="2:11" ht="12">
      <c r="B26" s="3" t="s">
        <v>142</v>
      </c>
      <c r="C26" s="26">
        <f>-'Balance Sheet'!C21+'Balance Sheet'!E21</f>
        <v>-756</v>
      </c>
      <c r="D26" s="26"/>
      <c r="E26" s="26">
        <v>623</v>
      </c>
      <c r="F26" s="26">
        <f t="shared" si="0"/>
        <v>-133</v>
      </c>
      <c r="G26" s="26"/>
      <c r="H26" s="103">
        <f t="shared" si="1"/>
        <v>-133</v>
      </c>
      <c r="I26" s="26"/>
      <c r="J26" s="26"/>
      <c r="K26" s="26"/>
    </row>
    <row r="27" spans="2:11" ht="12">
      <c r="B27" s="3" t="s">
        <v>175</v>
      </c>
      <c r="C27" s="26">
        <f>+'Balance Sheet'!C31-'Balance Sheet'!E31</f>
        <v>5044</v>
      </c>
      <c r="D27" s="26">
        <f>'[2]WORKING_CF_MTD'!P27</f>
        <v>0</v>
      </c>
      <c r="E27" s="26">
        <v>-5234</v>
      </c>
      <c r="F27" s="26">
        <f t="shared" si="0"/>
        <v>-190</v>
      </c>
      <c r="G27" s="26"/>
      <c r="H27" s="103">
        <f t="shared" si="1"/>
        <v>-190</v>
      </c>
      <c r="I27" s="26"/>
      <c r="J27" s="26"/>
      <c r="K27" s="26"/>
    </row>
    <row r="28" spans="2:11" ht="12">
      <c r="B28" s="3" t="s">
        <v>182</v>
      </c>
      <c r="C28" s="26">
        <f>+'Balance Sheet'!C30-'Balance Sheet'!E30+'Balance Sheet'!C27-'Balance Sheet'!E27+'Balance Sheet'!C28-'Balance Sheet'!E28</f>
        <v>1211</v>
      </c>
      <c r="D28" s="26"/>
      <c r="E28" s="26">
        <f>-800-5-64</f>
        <v>-869</v>
      </c>
      <c r="F28" s="26">
        <f t="shared" si="0"/>
        <v>342</v>
      </c>
      <c r="G28" s="26"/>
      <c r="H28" s="103">
        <f t="shared" si="1"/>
        <v>342</v>
      </c>
      <c r="I28" s="26"/>
      <c r="J28" s="26"/>
      <c r="K28" s="26"/>
    </row>
    <row r="29" spans="2:11" ht="12">
      <c r="B29" s="3" t="s">
        <v>145</v>
      </c>
      <c r="C29" s="72">
        <f>1623-309-C33</f>
        <v>1344</v>
      </c>
      <c r="D29" s="26">
        <f>'[2]WORKING_CF_MTD'!P28</f>
        <v>0</v>
      </c>
      <c r="E29" s="26">
        <v>-1357</v>
      </c>
      <c r="F29" s="26">
        <f t="shared" si="0"/>
        <v>-13</v>
      </c>
      <c r="G29" s="26"/>
      <c r="H29" s="103">
        <f t="shared" si="1"/>
        <v>-13</v>
      </c>
      <c r="I29" s="26"/>
      <c r="J29" s="26"/>
      <c r="K29" s="26"/>
    </row>
    <row r="30" spans="2:11" ht="12">
      <c r="B30" s="3" t="s">
        <v>183</v>
      </c>
      <c r="C30" s="26">
        <f>-'Balance Sheet'!C20+'Balance Sheet'!E20+'Balance Sheet'!C29-'Balance Sheet'!E29</f>
        <v>-862</v>
      </c>
      <c r="D30" s="26">
        <f>'[2]WORKING_CF_MTD'!P29</f>
        <v>0</v>
      </c>
      <c r="E30" s="26">
        <f>152-739</f>
        <v>-587</v>
      </c>
      <c r="F30" s="26">
        <f t="shared" si="0"/>
        <v>-1449</v>
      </c>
      <c r="G30" s="26"/>
      <c r="H30" s="103">
        <f t="shared" si="1"/>
        <v>-1449</v>
      </c>
      <c r="I30" s="26"/>
      <c r="J30" s="26"/>
      <c r="K30" s="26"/>
    </row>
    <row r="31" spans="1:11" ht="12">
      <c r="A31" s="3" t="s">
        <v>41</v>
      </c>
      <c r="C31" s="27">
        <f>SUM(C21:C30)</f>
        <v>-682</v>
      </c>
      <c r="D31" s="27">
        <f>SUM(D21:D30)</f>
        <v>0</v>
      </c>
      <c r="E31" s="26"/>
      <c r="F31" s="27">
        <f>SUM(F21:F30)</f>
        <v>562.9999999999995</v>
      </c>
      <c r="G31" s="27"/>
      <c r="H31" s="104">
        <f>SUM(H21:H30)</f>
        <v>594.9999999999995</v>
      </c>
      <c r="I31" s="27"/>
      <c r="J31" s="27"/>
      <c r="K31" s="27"/>
    </row>
    <row r="32" spans="3:11" ht="12">
      <c r="C32" s="26"/>
      <c r="D32" s="26"/>
      <c r="E32" s="26"/>
      <c r="F32" s="26"/>
      <c r="G32" s="26"/>
      <c r="H32" s="103"/>
      <c r="I32" s="26"/>
      <c r="J32" s="26"/>
      <c r="K32" s="26"/>
    </row>
    <row r="33" spans="2:11" ht="12">
      <c r="B33" s="3" t="s">
        <v>139</v>
      </c>
      <c r="C33" s="26">
        <f>-10*3</f>
        <v>-30</v>
      </c>
      <c r="D33" s="26"/>
      <c r="E33" s="26"/>
      <c r="F33" s="26">
        <f>+C33+E33</f>
        <v>-30</v>
      </c>
      <c r="G33" s="27"/>
      <c r="H33" s="103">
        <f>+F33+G33</f>
        <v>-30</v>
      </c>
      <c r="I33" s="27"/>
      <c r="J33" s="26"/>
      <c r="K33" s="26"/>
    </row>
    <row r="34" spans="1:11" ht="12">
      <c r="A34" s="3" t="s">
        <v>42</v>
      </c>
      <c r="C34" s="27">
        <f>SUM(C31:C33)</f>
        <v>-712</v>
      </c>
      <c r="D34" s="27">
        <f>SUM(D31:D33)</f>
        <v>0</v>
      </c>
      <c r="E34" s="26"/>
      <c r="F34" s="27">
        <f>SUM(F31:F33)</f>
        <v>532.9999999999995</v>
      </c>
      <c r="G34" s="27"/>
      <c r="H34" s="104">
        <f>SUM(H31:H33)</f>
        <v>564.9999999999995</v>
      </c>
      <c r="I34" s="27"/>
      <c r="J34" s="27"/>
      <c r="K34" s="27"/>
    </row>
    <row r="35" spans="3:11" ht="12">
      <c r="C35" s="27"/>
      <c r="D35" s="27"/>
      <c r="E35" s="26"/>
      <c r="F35" s="27"/>
      <c r="G35" s="27"/>
      <c r="H35" s="104"/>
      <c r="I35" s="26"/>
      <c r="J35" s="27"/>
      <c r="K35" s="27"/>
    </row>
    <row r="36" spans="1:11" ht="12">
      <c r="A36" s="25" t="s">
        <v>43</v>
      </c>
      <c r="C36" s="26"/>
      <c r="D36" s="26"/>
      <c r="E36" s="26"/>
      <c r="F36" s="26"/>
      <c r="G36" s="26"/>
      <c r="H36" s="103"/>
      <c r="I36" s="26"/>
      <c r="J36" s="26"/>
      <c r="K36" s="26"/>
    </row>
    <row r="37" spans="3:11" ht="12">
      <c r="C37" s="26"/>
      <c r="D37" s="26"/>
      <c r="E37" s="26"/>
      <c r="F37" s="26"/>
      <c r="G37" s="26"/>
      <c r="H37" s="103"/>
      <c r="I37" s="26"/>
      <c r="J37" s="26"/>
      <c r="K37" s="26"/>
    </row>
    <row r="38" spans="2:11" ht="12">
      <c r="B38" s="3" t="s">
        <v>146</v>
      </c>
      <c r="C38" s="26">
        <f>-'Balance Sheet'!C15-C19</f>
        <v>-973</v>
      </c>
      <c r="D38" s="26">
        <f>'[2]WORKING_CF_MTD'!P41</f>
        <v>0</v>
      </c>
      <c r="E38" s="26">
        <v>986</v>
      </c>
      <c r="F38" s="26">
        <f>+C38+E38</f>
        <v>13</v>
      </c>
      <c r="G38" s="26">
        <v>-13</v>
      </c>
      <c r="H38" s="103">
        <f>+F38+G38</f>
        <v>0</v>
      </c>
      <c r="I38" s="26"/>
      <c r="J38" s="26"/>
      <c r="K38" s="26"/>
    </row>
    <row r="39" spans="2:11" ht="12">
      <c r="B39" s="3" t="s">
        <v>197</v>
      </c>
      <c r="C39" s="26"/>
      <c r="D39" s="26"/>
      <c r="E39" s="26">
        <v>512</v>
      </c>
      <c r="F39" s="26">
        <f>+C39+E39</f>
        <v>512</v>
      </c>
      <c r="G39" s="26"/>
      <c r="H39" s="103">
        <f>+F39+G39</f>
        <v>512</v>
      </c>
      <c r="I39" s="26"/>
      <c r="J39" s="26"/>
      <c r="K39" s="26"/>
    </row>
    <row r="40" spans="2:11" ht="12">
      <c r="B40" s="3" t="s">
        <v>44</v>
      </c>
      <c r="C40" s="26">
        <f>-'Balance Sheet'!C13-C18</f>
        <v>-5099</v>
      </c>
      <c r="D40" s="26">
        <f>'[2]WORKING_CF_MTD'!P44</f>
        <v>0</v>
      </c>
      <c r="E40" s="26">
        <v>5072</v>
      </c>
      <c r="F40" s="26">
        <f>+C40+E40</f>
        <v>-27</v>
      </c>
      <c r="G40" s="27"/>
      <c r="H40" s="103">
        <f>+F40+G40</f>
        <v>-27</v>
      </c>
      <c r="I40" s="27"/>
      <c r="J40" s="26"/>
      <c r="K40" s="26"/>
    </row>
    <row r="41" spans="1:11" ht="12">
      <c r="A41" s="3" t="s">
        <v>45</v>
      </c>
      <c r="C41" s="27">
        <f>SUM(C36:C40)</f>
        <v>-6072</v>
      </c>
      <c r="D41" s="27">
        <f>SUM(D36:D40)</f>
        <v>0</v>
      </c>
      <c r="E41" s="26"/>
      <c r="F41" s="27">
        <f>SUM(F36:F40)</f>
        <v>498</v>
      </c>
      <c r="G41" s="27"/>
      <c r="H41" s="104">
        <f>SUM(H36:H40)</f>
        <v>485</v>
      </c>
      <c r="I41" s="27"/>
      <c r="J41" s="27"/>
      <c r="K41" s="27"/>
    </row>
    <row r="42" spans="3:11" ht="12">
      <c r="C42" s="26"/>
      <c r="D42" s="26"/>
      <c r="E42" s="26"/>
      <c r="F42" s="26"/>
      <c r="G42" s="26"/>
      <c r="H42" s="103"/>
      <c r="I42" s="26"/>
      <c r="J42" s="26"/>
      <c r="K42" s="26"/>
    </row>
    <row r="43" spans="1:11" ht="12">
      <c r="A43" s="25" t="s">
        <v>46</v>
      </c>
      <c r="C43" s="27"/>
      <c r="D43" s="27"/>
      <c r="E43" s="26"/>
      <c r="F43" s="27"/>
      <c r="G43" s="27"/>
      <c r="H43" s="104"/>
      <c r="I43" s="27"/>
      <c r="J43" s="27"/>
      <c r="K43" s="27"/>
    </row>
    <row r="44" spans="3:11" ht="12">
      <c r="C44" s="26"/>
      <c r="D44" s="26"/>
      <c r="E44" s="26"/>
      <c r="F44" s="26"/>
      <c r="G44" s="26"/>
      <c r="H44" s="103"/>
      <c r="I44" s="26"/>
      <c r="J44" s="26"/>
      <c r="K44" s="26"/>
    </row>
    <row r="45" spans="2:11" ht="12">
      <c r="B45" s="3" t="s">
        <v>144</v>
      </c>
      <c r="C45" s="26">
        <f>+'Balance Sheet'!C32-'Balance Sheet'!E32</f>
        <v>381</v>
      </c>
      <c r="D45" s="26">
        <f>'[2]WORKING_CF_MTD'!P51</f>
        <v>0</v>
      </c>
      <c r="E45" s="26">
        <v>-494</v>
      </c>
      <c r="F45" s="26">
        <f>+C45+E45</f>
        <v>-113</v>
      </c>
      <c r="G45" s="27"/>
      <c r="H45" s="103">
        <f>+F45+G45</f>
        <v>-113</v>
      </c>
      <c r="I45" s="26"/>
      <c r="J45" s="26"/>
      <c r="K45" s="26"/>
    </row>
    <row r="46" spans="2:11" ht="12">
      <c r="B46" s="3" t="s">
        <v>185</v>
      </c>
      <c r="C46" s="26">
        <f>+'Balance Sheet'!C41-2/1000</f>
        <v>5603.998</v>
      </c>
      <c r="D46" s="26">
        <f>'[2]WORKING_CF_MTD'!P52</f>
        <v>0</v>
      </c>
      <c r="E46" s="26">
        <v>-5604</v>
      </c>
      <c r="F46" s="26">
        <f>+C46+E46</f>
        <v>-0.0020000000004074536</v>
      </c>
      <c r="G46" s="27"/>
      <c r="H46" s="103">
        <f>+F46+G46</f>
        <v>-0.0020000000004074536</v>
      </c>
      <c r="I46" s="26"/>
      <c r="J46" s="26"/>
      <c r="K46" s="26"/>
    </row>
    <row r="47" spans="2:11" ht="12">
      <c r="B47" s="3" t="s">
        <v>159</v>
      </c>
      <c r="C47" s="26">
        <f>2163-461</f>
        <v>1702</v>
      </c>
      <c r="D47" s="26">
        <f>'[2]WORKING_CF_MTD'!P53</f>
        <v>0</v>
      </c>
      <c r="E47" s="26">
        <v>-1717</v>
      </c>
      <c r="F47" s="26">
        <f>+C47+E47</f>
        <v>-15</v>
      </c>
      <c r="G47" s="26">
        <v>15</v>
      </c>
      <c r="H47" s="103">
        <f>+F47+G47</f>
        <v>0</v>
      </c>
      <c r="I47" s="26"/>
      <c r="J47" s="26"/>
      <c r="K47" s="26"/>
    </row>
    <row r="48" spans="1:11" ht="12">
      <c r="A48" s="3" t="s">
        <v>202</v>
      </c>
      <c r="C48" s="27">
        <f>SUM(C43:C47)</f>
        <v>7686.998</v>
      </c>
      <c r="D48" s="27">
        <f>SUM(D43:D47)</f>
        <v>0</v>
      </c>
      <c r="E48" s="26"/>
      <c r="F48" s="27">
        <f>SUM(F43:F47)</f>
        <v>-128.0020000000004</v>
      </c>
      <c r="G48" s="26"/>
      <c r="H48" s="104">
        <f>SUM(H43:H47)</f>
        <v>-113.00200000000041</v>
      </c>
      <c r="I48" s="26"/>
      <c r="J48" s="26"/>
      <c r="K48" s="26"/>
    </row>
    <row r="49" spans="3:11" ht="12">
      <c r="C49" s="26"/>
      <c r="D49" s="26"/>
      <c r="E49" s="26"/>
      <c r="F49" s="26"/>
      <c r="G49" s="26"/>
      <c r="H49" s="103"/>
      <c r="I49" s="26"/>
      <c r="J49" s="26"/>
      <c r="K49" s="26"/>
    </row>
    <row r="50" spans="1:11" ht="12">
      <c r="A50" s="3" t="s">
        <v>203</v>
      </c>
      <c r="C50" s="26"/>
      <c r="D50" s="26"/>
      <c r="E50" s="26"/>
      <c r="F50" s="26"/>
      <c r="G50" s="26">
        <f>13-32-15</f>
        <v>-34</v>
      </c>
      <c r="H50" s="103">
        <f>+F50+G50</f>
        <v>-34</v>
      </c>
      <c r="I50" s="26"/>
      <c r="J50" s="26"/>
      <c r="K50" s="26"/>
    </row>
    <row r="51" spans="3:11" ht="12">
      <c r="C51" s="26"/>
      <c r="D51" s="26"/>
      <c r="E51" s="26"/>
      <c r="F51" s="26"/>
      <c r="G51" s="26"/>
      <c r="H51" s="103"/>
      <c r="I51" s="26"/>
      <c r="J51" s="26"/>
      <c r="K51" s="26"/>
    </row>
    <row r="52" spans="1:11" ht="12">
      <c r="A52" s="25" t="s">
        <v>184</v>
      </c>
      <c r="C52" s="26">
        <f>C34+C41+C48</f>
        <v>902.9979999999996</v>
      </c>
      <c r="D52" s="26">
        <f>D34+D41+D48</f>
        <v>0</v>
      </c>
      <c r="E52" s="26"/>
      <c r="F52" s="26">
        <f>F34+F41+F48+F50</f>
        <v>902.9979999999991</v>
      </c>
      <c r="G52" s="26"/>
      <c r="H52" s="103">
        <f>H34+H41+H48+H50</f>
        <v>902.9979999999991</v>
      </c>
      <c r="I52" s="26"/>
      <c r="J52" s="26"/>
      <c r="K52" s="26"/>
    </row>
    <row r="53" spans="1:11" ht="12">
      <c r="A53" s="25" t="s">
        <v>141</v>
      </c>
      <c r="C53" s="26">
        <f>ROUND(2/1000,0)</f>
        <v>0</v>
      </c>
      <c r="D53" s="26">
        <v>0</v>
      </c>
      <c r="E53" s="26"/>
      <c r="F53" s="26">
        <f>ROUND(2/1000,0)</f>
        <v>0</v>
      </c>
      <c r="G53" s="26"/>
      <c r="H53" s="103">
        <f>ROUND(2/1000,0)</f>
        <v>0</v>
      </c>
      <c r="I53" s="26"/>
      <c r="J53" s="26"/>
      <c r="K53" s="26"/>
    </row>
    <row r="54" spans="1:11" ht="12">
      <c r="A54" s="25" t="s">
        <v>140</v>
      </c>
      <c r="C54" s="27">
        <f>SUM(C52:C53)</f>
        <v>902.9979999999996</v>
      </c>
      <c r="D54" s="27">
        <f>SUM(D52:D53)</f>
        <v>0</v>
      </c>
      <c r="E54" s="26"/>
      <c r="F54" s="27">
        <f>SUM(F52:F53)</f>
        <v>902.9979999999991</v>
      </c>
      <c r="G54" s="27"/>
      <c r="H54" s="104">
        <f>SUM(H52:H53)</f>
        <v>902.9979999999991</v>
      </c>
      <c r="I54" s="27"/>
      <c r="J54" s="27"/>
      <c r="K54" s="27"/>
    </row>
    <row r="55" spans="3:11" ht="12">
      <c r="C55" s="26"/>
      <c r="D55" s="26"/>
      <c r="E55" s="26"/>
      <c r="F55" s="26"/>
      <c r="G55" s="26"/>
      <c r="H55" s="103"/>
      <c r="I55" s="26"/>
      <c r="J55" s="26"/>
      <c r="K55" s="26"/>
    </row>
    <row r="56" spans="3:11" ht="12">
      <c r="C56" s="73">
        <v>903</v>
      </c>
      <c r="D56" s="26"/>
      <c r="E56" s="26">
        <f>SUM(E15:E55)</f>
        <v>0</v>
      </c>
      <c r="F56" s="26"/>
      <c r="G56" s="26">
        <f>SUM(G15:G55)</f>
        <v>0</v>
      </c>
      <c r="H56" s="26"/>
      <c r="I56" s="26"/>
      <c r="J56" s="26"/>
      <c r="K56" s="26"/>
    </row>
    <row r="57" spans="3:11" ht="12">
      <c r="C57" s="26"/>
      <c r="D57" s="26"/>
      <c r="E57" s="102" t="s">
        <v>199</v>
      </c>
      <c r="F57" s="26"/>
      <c r="G57" s="102" t="s">
        <v>199</v>
      </c>
      <c r="H57" s="26"/>
      <c r="I57" s="26"/>
      <c r="J57" s="26"/>
      <c r="K57" s="26"/>
    </row>
    <row r="58" spans="3:11" ht="12">
      <c r="C58" s="73">
        <f>+C54-C56</f>
        <v>-0.0020000000004074536</v>
      </c>
      <c r="D58" s="27"/>
      <c r="E58" s="26"/>
      <c r="F58" s="27"/>
      <c r="G58" s="27"/>
      <c r="H58" s="27"/>
      <c r="I58" s="27"/>
      <c r="J58" s="27"/>
      <c r="K58" s="27"/>
    </row>
    <row r="59" spans="3:11" ht="12">
      <c r="C59" s="26"/>
      <c r="D59" s="26"/>
      <c r="E59" s="26"/>
      <c r="F59" s="26"/>
      <c r="G59" s="26"/>
      <c r="H59" s="26"/>
      <c r="I59" s="26"/>
      <c r="J59" s="26"/>
      <c r="K59" s="26"/>
    </row>
    <row r="60" spans="3:11" ht="12">
      <c r="C60" s="27"/>
      <c r="D60" s="27"/>
      <c r="E60" s="26"/>
      <c r="F60" s="27"/>
      <c r="G60" s="27"/>
      <c r="H60" s="27"/>
      <c r="I60" s="27"/>
      <c r="J60" s="27"/>
      <c r="K60" s="27"/>
    </row>
    <row r="61" spans="3:11" ht="12">
      <c r="C61" s="27"/>
      <c r="D61" s="27"/>
      <c r="E61" s="26"/>
      <c r="F61" s="27"/>
      <c r="G61" s="27"/>
      <c r="H61" s="27"/>
      <c r="I61" s="27"/>
      <c r="J61" s="27"/>
      <c r="K61" s="27"/>
    </row>
    <row r="62" spans="3:11" ht="12">
      <c r="C62" s="26"/>
      <c r="D62" s="26"/>
      <c r="E62" s="26"/>
      <c r="F62" s="26"/>
      <c r="G62" s="26"/>
      <c r="H62" s="26"/>
      <c r="I62" s="26"/>
      <c r="J62" s="26"/>
      <c r="K62" s="26"/>
    </row>
    <row r="63" spans="3:11" ht="12">
      <c r="C63" s="27"/>
      <c r="D63" s="27"/>
      <c r="E63" s="26"/>
      <c r="F63" s="27"/>
      <c r="G63" s="27"/>
      <c r="H63" s="27"/>
      <c r="I63" s="27"/>
      <c r="J63" s="27"/>
      <c r="K63" s="27"/>
    </row>
    <row r="64" spans="3:11" ht="12">
      <c r="C64" s="26"/>
      <c r="D64" s="26"/>
      <c r="E64" s="26"/>
      <c r="F64" s="26"/>
      <c r="G64" s="26"/>
      <c r="H64" s="26"/>
      <c r="I64" s="26"/>
      <c r="J64" s="26"/>
      <c r="K64" s="26"/>
    </row>
    <row r="65" spans="3:11" ht="12">
      <c r="C65" s="26"/>
      <c r="D65" s="26"/>
      <c r="E65" s="26"/>
      <c r="F65" s="26"/>
      <c r="G65" s="26"/>
      <c r="H65" s="26"/>
      <c r="I65" s="26"/>
      <c r="J65" s="26"/>
      <c r="K65" s="26"/>
    </row>
    <row r="66" spans="3:11" ht="12">
      <c r="C66" s="26"/>
      <c r="D66" s="26"/>
      <c r="E66" s="26"/>
      <c r="F66" s="26"/>
      <c r="G66" s="26"/>
      <c r="H66" s="26"/>
      <c r="I66" s="26"/>
      <c r="J66" s="26"/>
      <c r="K66" s="26"/>
    </row>
  </sheetData>
  <mergeCells count="6">
    <mergeCell ref="A6:D6"/>
    <mergeCell ref="A1:D1"/>
    <mergeCell ref="A2:D2"/>
    <mergeCell ref="A5:D5"/>
    <mergeCell ref="A3:D3"/>
    <mergeCell ref="A4:D4"/>
  </mergeCells>
  <printOptions/>
  <pageMargins left="0.984251968503937" right="0.3937007874015748" top="0.7874015748031497" bottom="0.7874015748031497"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S0029TBS</cp:lastModifiedBy>
  <cp:lastPrinted>2005-08-17T10:43:51Z</cp:lastPrinted>
  <dcterms:created xsi:type="dcterms:W3CDTF">2004-11-30T04:22:14Z</dcterms:created>
  <dcterms:modified xsi:type="dcterms:W3CDTF">2005-08-17T11:00:36Z</dcterms:modified>
  <cp:category/>
  <cp:version/>
  <cp:contentType/>
  <cp:contentStatus/>
</cp:coreProperties>
</file>